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11625"/>
  </bookViews>
  <sheets>
    <sheet name="修改" sheetId="1" r:id="rId1"/>
    <sheet name="分县区" sheetId="2" r:id="rId2"/>
  </sheets>
  <definedNames>
    <definedName name="_xlnm.Print_Titles" localSheetId="1">分县区!$4:$7</definedName>
    <definedName name="_xlnm.Print_Titles" localSheetId="0">修改!$3:$6</definedName>
    <definedName name="_xlnm._FilterDatabase" localSheetId="0" hidden="1">修改!$A$6:$Q$15</definedName>
    <definedName name="_xlnm._FilterDatabase" localSheetId="1" hidden="1">分县区!$A$7:$P$204</definedName>
  </definedNames>
  <calcPr calcId="144525"/>
</workbook>
</file>

<file path=xl/sharedStrings.xml><?xml version="1.0" encoding="utf-8"?>
<sst xmlns="http://schemas.openxmlformats.org/spreadsheetml/2006/main" count="691" uniqueCount="348">
  <si>
    <t>附件2</t>
  </si>
  <si>
    <t>提前下达2022年学前教育家庭经济困难儿童补助资金明细表</t>
  </si>
  <si>
    <t>计算单位：人、元</t>
  </si>
  <si>
    <t>用款单位编码</t>
  </si>
  <si>
    <t>用款单位名称</t>
  </si>
  <si>
    <t>具体实施单位</t>
  </si>
  <si>
    <t>基础数据</t>
  </si>
  <si>
    <t>清算2021年省级以上资金</t>
  </si>
  <si>
    <t>预算2022年省级以上资金</t>
  </si>
  <si>
    <t>抵扣后应安排的省级以上资金</t>
  </si>
  <si>
    <t>本次实际安排省级以上资金</t>
  </si>
  <si>
    <t>待以后年度抵扣资金</t>
  </si>
  <si>
    <t>待追加金额</t>
  </si>
  <si>
    <t xml:space="preserve">备注 </t>
  </si>
  <si>
    <t>2021年春季学期资助人数</t>
  </si>
  <si>
    <t>2021年秋季学期资助人数</t>
  </si>
  <si>
    <t>省级以上财政分担比例（%）</t>
  </si>
  <si>
    <t>粤财科教[2020]301号预算安排2021年资金</t>
  </si>
  <si>
    <t>部分区县申请增减资金</t>
  </si>
  <si>
    <t>合计</t>
  </si>
  <si>
    <t>中央资金</t>
  </si>
  <si>
    <t>省级资金</t>
  </si>
  <si>
    <t>A</t>
  </si>
  <si>
    <t>B</t>
  </si>
  <si>
    <t>C</t>
  </si>
  <si>
    <t>D</t>
  </si>
  <si>
    <t>E</t>
  </si>
  <si>
    <t>F</t>
  </si>
  <si>
    <t>G</t>
  </si>
  <si>
    <t>H</t>
  </si>
  <si>
    <t>I=(D+E)*500*F-G</t>
  </si>
  <si>
    <t>J=E*1000*F</t>
  </si>
  <si>
    <t>K=J+I+H&gt;0</t>
  </si>
  <si>
    <t>L=M+N</t>
  </si>
  <si>
    <t>M</t>
  </si>
  <si>
    <t>N=K-M</t>
  </si>
  <si>
    <t>O=J+I+H&lt;0</t>
  </si>
  <si>
    <t>P</t>
  </si>
  <si>
    <t>Q</t>
  </si>
  <si>
    <t>440799000</t>
  </si>
  <si>
    <t>江门市</t>
  </si>
  <si>
    <t>440700000</t>
  </si>
  <si>
    <t>江门市本级</t>
  </si>
  <si>
    <t>440703000</t>
  </si>
  <si>
    <t>蓬江区</t>
  </si>
  <si>
    <t>440704000</t>
  </si>
  <si>
    <t>江海区</t>
  </si>
  <si>
    <t>440705000</t>
  </si>
  <si>
    <t>新会区</t>
  </si>
  <si>
    <t>440781000</t>
  </si>
  <si>
    <t>台山市</t>
  </si>
  <si>
    <t>440783000</t>
  </si>
  <si>
    <t>开平市</t>
  </si>
  <si>
    <t>440784000</t>
  </si>
  <si>
    <t>鹤山市</t>
  </si>
  <si>
    <t>440785000</t>
  </si>
  <si>
    <t>恩平市</t>
  </si>
  <si>
    <t>提前下达2022年学前教育家庭经济困难幼儿补助资金安排明细表（初稿21-11-20）</t>
  </si>
  <si>
    <t>440199000</t>
  </si>
  <si>
    <t>广州市</t>
  </si>
  <si>
    <t>440104000</t>
  </si>
  <si>
    <t>越秀区</t>
  </si>
  <si>
    <t>440105000</t>
  </si>
  <si>
    <t>海珠区</t>
  </si>
  <si>
    <t>440103000</t>
  </si>
  <si>
    <t>荔湾区</t>
  </si>
  <si>
    <t>440106000</t>
  </si>
  <si>
    <t>天河区</t>
  </si>
  <si>
    <t>440111000</t>
  </si>
  <si>
    <t>白云区</t>
  </si>
  <si>
    <t>440112000</t>
  </si>
  <si>
    <t>黄埔区</t>
  </si>
  <si>
    <t>440114000</t>
  </si>
  <si>
    <t>花都区</t>
  </si>
  <si>
    <t>440113000</t>
  </si>
  <si>
    <t>番禺区</t>
  </si>
  <si>
    <t>440115000</t>
  </si>
  <si>
    <t>南沙区</t>
  </si>
  <si>
    <t>440117000</t>
  </si>
  <si>
    <t>从化区</t>
  </si>
  <si>
    <t>440118000</t>
  </si>
  <si>
    <t>增城区</t>
  </si>
  <si>
    <t>440499000</t>
  </si>
  <si>
    <t>珠海市</t>
  </si>
  <si>
    <t>440402000</t>
  </si>
  <si>
    <t>香洲区</t>
  </si>
  <si>
    <t>珠海市高新区</t>
  </si>
  <si>
    <t>440404000</t>
  </si>
  <si>
    <t>金湾区</t>
  </si>
  <si>
    <t>珠海经济技术开发区（高栏港经济区）管理委员会</t>
  </si>
  <si>
    <t>横琴新区</t>
  </si>
  <si>
    <t>鹤洲新区筹备组</t>
  </si>
  <si>
    <t>440403000</t>
  </si>
  <si>
    <t>斗门区</t>
  </si>
  <si>
    <t>440599000</t>
  </si>
  <si>
    <t>汕头市</t>
  </si>
  <si>
    <t>440500000</t>
  </si>
  <si>
    <t>汕头市本级</t>
  </si>
  <si>
    <t>440511000</t>
  </si>
  <si>
    <t>金平区</t>
  </si>
  <si>
    <t>440507000</t>
  </si>
  <si>
    <t>龙湖区</t>
  </si>
  <si>
    <t>440515000</t>
  </si>
  <si>
    <t>澄海区</t>
  </si>
  <si>
    <t>440512000</t>
  </si>
  <si>
    <t>濠江区</t>
  </si>
  <si>
    <t>440513000</t>
  </si>
  <si>
    <t>潮阳区</t>
  </si>
  <si>
    <t>440514000</t>
  </si>
  <si>
    <t>潮南区</t>
  </si>
  <si>
    <t>440523000</t>
  </si>
  <si>
    <t>南澳县</t>
  </si>
  <si>
    <t>440699000</t>
  </si>
  <si>
    <t>佛山市</t>
  </si>
  <si>
    <t>440604000</t>
  </si>
  <si>
    <t>禅城区</t>
  </si>
  <si>
    <t>440605000</t>
  </si>
  <si>
    <t>南海区</t>
  </si>
  <si>
    <t>440608000</t>
  </si>
  <si>
    <t>高明区</t>
  </si>
  <si>
    <t>440607000</t>
  </si>
  <si>
    <t>三水区</t>
  </si>
  <si>
    <t>440606000</t>
  </si>
  <si>
    <t>顺德区</t>
  </si>
  <si>
    <t>440299000</t>
  </si>
  <si>
    <t>韶关市</t>
  </si>
  <si>
    <t>440204000</t>
  </si>
  <si>
    <t>浈江区</t>
  </si>
  <si>
    <t>440203000</t>
  </si>
  <si>
    <t>武江区</t>
  </si>
  <si>
    <t>440221000</t>
  </si>
  <si>
    <t>曲江区</t>
  </si>
  <si>
    <t>440281000</t>
  </si>
  <si>
    <t>乐昌市</t>
  </si>
  <si>
    <t>440222000</t>
  </si>
  <si>
    <t>始兴县</t>
  </si>
  <si>
    <t>440233000</t>
  </si>
  <si>
    <t>新丰县</t>
  </si>
  <si>
    <t>440282000</t>
  </si>
  <si>
    <t>南雄市</t>
  </si>
  <si>
    <t>440224000</t>
  </si>
  <si>
    <t>仁化县</t>
  </si>
  <si>
    <t>440229000</t>
  </si>
  <si>
    <t>翁源县</t>
  </si>
  <si>
    <t>440232000</t>
  </si>
  <si>
    <t>乳源瑶族自治县</t>
  </si>
  <si>
    <t>441699000</t>
  </si>
  <si>
    <t>河源市</t>
  </si>
  <si>
    <t>441600000</t>
  </si>
  <si>
    <t>河源市本级</t>
  </si>
  <si>
    <t>441602000</t>
  </si>
  <si>
    <t>源城区</t>
  </si>
  <si>
    <t>441625000</t>
  </si>
  <si>
    <t>东源县</t>
  </si>
  <si>
    <t>441624000</t>
  </si>
  <si>
    <t>和平县</t>
  </si>
  <si>
    <t>441622000</t>
  </si>
  <si>
    <t>龙川县</t>
  </si>
  <si>
    <t>441621000</t>
  </si>
  <si>
    <t>紫金县</t>
  </si>
  <si>
    <t>441623000</t>
  </si>
  <si>
    <t>连平县</t>
  </si>
  <si>
    <t>441499000</t>
  </si>
  <si>
    <t>梅州市</t>
  </si>
  <si>
    <t>441400000</t>
  </si>
  <si>
    <t>梅州市本级</t>
  </si>
  <si>
    <t>441402000</t>
  </si>
  <si>
    <t>梅江区</t>
  </si>
  <si>
    <t>441403000</t>
  </si>
  <si>
    <t>梅县区</t>
  </si>
  <si>
    <t>441426000</t>
  </si>
  <si>
    <t>平远县</t>
  </si>
  <si>
    <t>441427000</t>
  </si>
  <si>
    <t>蕉岭县</t>
  </si>
  <si>
    <t>441481000</t>
  </si>
  <si>
    <t>兴宁市</t>
  </si>
  <si>
    <t>441422000</t>
  </si>
  <si>
    <t>大埔县</t>
  </si>
  <si>
    <t>441423000</t>
  </si>
  <si>
    <t>丰顺县</t>
  </si>
  <si>
    <t>441424000</t>
  </si>
  <si>
    <t>五华县</t>
  </si>
  <si>
    <t>441399000</t>
  </si>
  <si>
    <t>惠州市</t>
  </si>
  <si>
    <t>441300000</t>
  </si>
  <si>
    <t>惠州市本级</t>
  </si>
  <si>
    <t>441302000</t>
  </si>
  <si>
    <t>惠城区</t>
  </si>
  <si>
    <t>惠州仲恺高新技术产业开发区</t>
  </si>
  <si>
    <t>441303000</t>
  </si>
  <si>
    <t>惠阳区</t>
  </si>
  <si>
    <t>惠州大亚湾经济技术开发区</t>
  </si>
  <si>
    <t>441323000</t>
  </si>
  <si>
    <t>惠东县</t>
  </si>
  <si>
    <t>441324000</t>
  </si>
  <si>
    <t>龙门县</t>
  </si>
  <si>
    <t>441322000</t>
  </si>
  <si>
    <t>博罗县</t>
  </si>
  <si>
    <t>441599000</t>
  </si>
  <si>
    <t>汕尾市</t>
  </si>
  <si>
    <t>441500000</t>
  </si>
  <si>
    <t>汕尾市本级</t>
  </si>
  <si>
    <t>441502000</t>
  </si>
  <si>
    <t>城区</t>
  </si>
  <si>
    <t>441581000</t>
  </si>
  <si>
    <t>陆丰市</t>
  </si>
  <si>
    <t>汕尾市华侨管理区</t>
  </si>
  <si>
    <t>441521000</t>
  </si>
  <si>
    <t>海丰县</t>
  </si>
  <si>
    <t>汕尾市红海湾经济开发区</t>
  </si>
  <si>
    <t>441523000</t>
  </si>
  <si>
    <t>陆河县</t>
  </si>
  <si>
    <t>441999000</t>
  </si>
  <si>
    <t>东莞市</t>
  </si>
  <si>
    <t>441900000</t>
  </si>
  <si>
    <t>东莞市本级</t>
  </si>
  <si>
    <t>442099000</t>
  </si>
  <si>
    <t>中山市</t>
  </si>
  <si>
    <t>442000000</t>
  </si>
  <si>
    <t>中山市本级</t>
  </si>
  <si>
    <t>中教体请[2021]61号请示追回重复抵扣资金327300元。</t>
  </si>
  <si>
    <t>441799000</t>
  </si>
  <si>
    <t>阳江市</t>
  </si>
  <si>
    <t>441700000</t>
  </si>
  <si>
    <t>阳江市本级</t>
  </si>
  <si>
    <t>441702000</t>
  </si>
  <si>
    <t>江城区</t>
  </si>
  <si>
    <t>海陵岛经济开发试验区</t>
  </si>
  <si>
    <t>阳江高新技术开发区</t>
  </si>
  <si>
    <t>441704000</t>
  </si>
  <si>
    <t>阳东区</t>
  </si>
  <si>
    <t>441721000</t>
  </si>
  <si>
    <t>阳西县</t>
  </si>
  <si>
    <t>441781000</t>
  </si>
  <si>
    <t>阳春市</t>
  </si>
  <si>
    <t>440899000</t>
  </si>
  <si>
    <t>湛江市</t>
  </si>
  <si>
    <t>440802000</t>
  </si>
  <si>
    <t>赤坎区</t>
  </si>
  <si>
    <t>440803000</t>
  </si>
  <si>
    <t>霞山区</t>
  </si>
  <si>
    <t>湛江经济技术开发区</t>
  </si>
  <si>
    <t>440811000</t>
  </si>
  <si>
    <t>麻章区</t>
  </si>
  <si>
    <t>440804000</t>
  </si>
  <si>
    <t>坡头区</t>
  </si>
  <si>
    <t>440883000</t>
  </si>
  <si>
    <t>吴川市</t>
  </si>
  <si>
    <t>440823000</t>
  </si>
  <si>
    <t>遂溪县</t>
  </si>
  <si>
    <t>440882000</t>
  </si>
  <si>
    <t>雷州市</t>
  </si>
  <si>
    <t>440881000</t>
  </si>
  <si>
    <t>廉江市</t>
  </si>
  <si>
    <t>440825000</t>
  </si>
  <si>
    <t>徐闻县</t>
  </si>
  <si>
    <t>440999000</t>
  </si>
  <si>
    <t>茂名市</t>
  </si>
  <si>
    <t>440900000</t>
  </si>
  <si>
    <t>茂名市本级</t>
  </si>
  <si>
    <t>440902000</t>
  </si>
  <si>
    <t>茂南区</t>
  </si>
  <si>
    <t>440904000</t>
  </si>
  <si>
    <t>电白区本级</t>
  </si>
  <si>
    <t>茂名市高新开发区</t>
  </si>
  <si>
    <t>440983000</t>
  </si>
  <si>
    <t>信宜市</t>
  </si>
  <si>
    <t>440904099</t>
  </si>
  <si>
    <t>电白区</t>
  </si>
  <si>
    <t>茂名市滨海新区</t>
  </si>
  <si>
    <t>440981000</t>
  </si>
  <si>
    <t>高州市</t>
  </si>
  <si>
    <t>440982000</t>
  </si>
  <si>
    <t>化州市</t>
  </si>
  <si>
    <t>441299000</t>
  </si>
  <si>
    <t>肇庆市</t>
  </si>
  <si>
    <t>441202000</t>
  </si>
  <si>
    <t>端州区</t>
  </si>
  <si>
    <t>441203000</t>
  </si>
  <si>
    <t>鼎湖区</t>
  </si>
  <si>
    <t>441284000</t>
  </si>
  <si>
    <t>四会市</t>
  </si>
  <si>
    <t>肇庆高新技术产业开发区</t>
  </si>
  <si>
    <t>441204000</t>
  </si>
  <si>
    <t>高要区</t>
  </si>
  <si>
    <t>441223000</t>
  </si>
  <si>
    <t>广宁县</t>
  </si>
  <si>
    <t>441226000</t>
  </si>
  <si>
    <t>德庆县</t>
  </si>
  <si>
    <t>441225000</t>
  </si>
  <si>
    <t>封开县</t>
  </si>
  <si>
    <t>441224000</t>
  </si>
  <si>
    <t>怀集县</t>
  </si>
  <si>
    <t>441899000</t>
  </si>
  <si>
    <t>清远市</t>
  </si>
  <si>
    <t>441802000</t>
  </si>
  <si>
    <t>清城区</t>
  </si>
  <si>
    <t>441803000</t>
  </si>
  <si>
    <t>清新区</t>
  </si>
  <si>
    <t>441882000</t>
  </si>
  <si>
    <t>连州市</t>
  </si>
  <si>
    <t>441821000</t>
  </si>
  <si>
    <t>佛冈县</t>
  </si>
  <si>
    <t>441823000</t>
  </si>
  <si>
    <t>阳山县</t>
  </si>
  <si>
    <t>441881000</t>
  </si>
  <si>
    <t>英德市</t>
  </si>
  <si>
    <t>441825000</t>
  </si>
  <si>
    <t>连山壮族瑶族自治县</t>
  </si>
  <si>
    <t>441826000</t>
  </si>
  <si>
    <t>连南瑶族自治县</t>
  </si>
  <si>
    <t>445199000</t>
  </si>
  <si>
    <t>潮州市</t>
  </si>
  <si>
    <t>445100000</t>
  </si>
  <si>
    <t>潮州市本级</t>
  </si>
  <si>
    <t>445102000</t>
  </si>
  <si>
    <t>湘桥区</t>
  </si>
  <si>
    <t>凤泉湖高新区</t>
  </si>
  <si>
    <t>445103000</t>
  </si>
  <si>
    <t>潮安区</t>
  </si>
  <si>
    <t>枫溪区财政局</t>
  </si>
  <si>
    <t>445122000</t>
  </si>
  <si>
    <t>饶平县</t>
  </si>
  <si>
    <t>445299000</t>
  </si>
  <si>
    <t>揭阳市</t>
  </si>
  <si>
    <t>445202000</t>
  </si>
  <si>
    <t>榕城区</t>
  </si>
  <si>
    <t>空港经济区</t>
  </si>
  <si>
    <t>445203000</t>
  </si>
  <si>
    <t>揭东区</t>
  </si>
  <si>
    <t>445281000</t>
  </si>
  <si>
    <t>普宁市</t>
  </si>
  <si>
    <t>445222000</t>
  </si>
  <si>
    <t>揭西县</t>
  </si>
  <si>
    <t>445224000</t>
  </si>
  <si>
    <t>惠来县</t>
  </si>
  <si>
    <t>445399000</t>
  </si>
  <si>
    <t>云浮市</t>
  </si>
  <si>
    <t>445302000</t>
  </si>
  <si>
    <t>云城区</t>
  </si>
  <si>
    <t>445322000</t>
  </si>
  <si>
    <t>郁南县</t>
  </si>
  <si>
    <t>445303000</t>
  </si>
  <si>
    <t>云安区</t>
  </si>
  <si>
    <t>445381000</t>
  </si>
  <si>
    <t>罗定市</t>
  </si>
  <si>
    <t>445321000</t>
  </si>
  <si>
    <t>新兴县</t>
  </si>
</sst>
</file>

<file path=xl/styles.xml><?xml version="1.0" encoding="utf-8"?>
<styleSheet xmlns="http://schemas.openxmlformats.org/spreadsheetml/2006/main">
  <numFmts count="10">
    <numFmt numFmtId="42" formatCode="_ &quot;￥&quot;* #,##0_ ;_ &quot;￥&quot;* \-#,##0_ ;_ &quot;￥&quot;* &quot;-&quot;_ ;_ @_ "/>
    <numFmt numFmtId="176" formatCode="0.0_ "/>
    <numFmt numFmtId="177" formatCode="0_ "/>
    <numFmt numFmtId="44" formatCode="_ &quot;￥&quot;* #,##0.00_ ;_ &quot;￥&quot;* \-#,##0.00_ ;_ &quot;￥&quot;* &quot;-&quot;??_ ;_ @_ "/>
    <numFmt numFmtId="178" formatCode="_ * #,##0_ ;_ * \-#,##0_ ;_ * &quot;-&quot;??_ ;_ @_ "/>
    <numFmt numFmtId="179" formatCode="#,##0_ ;[Red]\-#,##0\ "/>
    <numFmt numFmtId="41" formatCode="_ * #,##0_ ;_ * \-#,##0_ ;_ * &quot;-&quot;_ ;_ @_ "/>
    <numFmt numFmtId="43" formatCode="_ * #,##0.00_ ;_ * \-#,##0.00_ ;_ * &quot;-&quot;??_ ;_ @_ "/>
    <numFmt numFmtId="180" formatCode="#,##0_ "/>
    <numFmt numFmtId="181" formatCode="#,##0.0_ ;[Red]\-#,##0.0\ "/>
  </numFmts>
  <fonts count="39">
    <font>
      <sz val="12"/>
      <name val="宋体"/>
      <charset val="134"/>
    </font>
    <font>
      <sz val="12"/>
      <color indexed="8"/>
      <name val="宋体"/>
      <charset val="134"/>
    </font>
    <font>
      <sz val="24"/>
      <color indexed="8"/>
      <name val="方正小标宋简体"/>
      <charset val="134"/>
    </font>
    <font>
      <b/>
      <sz val="12"/>
      <color indexed="8"/>
      <name val="宋体"/>
      <charset val="134"/>
    </font>
    <font>
      <sz val="12"/>
      <color indexed="8"/>
      <name val="方正姚体"/>
      <charset val="134"/>
    </font>
    <font>
      <b/>
      <sz val="14"/>
      <color indexed="8"/>
      <name val="方正姚体"/>
      <charset val="134"/>
    </font>
    <font>
      <sz val="12"/>
      <name val="方正姚体"/>
      <charset val="134"/>
    </font>
    <font>
      <b/>
      <sz val="12"/>
      <name val="宋体"/>
      <charset val="134"/>
    </font>
    <font>
      <sz val="12"/>
      <color indexed="8"/>
      <name val="方正小标宋简体"/>
      <charset val="134"/>
    </font>
    <font>
      <b/>
      <sz val="10"/>
      <color indexed="8"/>
      <name val="宋体"/>
      <charset val="134"/>
    </font>
    <font>
      <b/>
      <sz val="14"/>
      <name val="方正姚体"/>
      <charset val="134"/>
    </font>
    <font>
      <sz val="12"/>
      <color indexed="10"/>
      <name val="宋体"/>
      <charset val="134"/>
    </font>
    <font>
      <sz val="12"/>
      <color indexed="8"/>
      <name val="宋体"/>
      <charset val="134"/>
      <scheme val="minor"/>
    </font>
    <font>
      <b/>
      <sz val="14"/>
      <color indexed="8"/>
      <name val="宋体"/>
      <charset val="134"/>
      <scheme val="minor"/>
    </font>
    <font>
      <sz val="12"/>
      <name val="宋体"/>
      <charset val="134"/>
      <scheme val="minor"/>
    </font>
    <font>
      <sz val="24"/>
      <name val="方正小标宋简体"/>
      <charset val="134"/>
    </font>
    <font>
      <b/>
      <sz val="10"/>
      <name val="宋体"/>
      <charset val="134"/>
    </font>
    <font>
      <b/>
      <sz val="12"/>
      <name val="宋体"/>
      <charset val="134"/>
      <scheme val="minor"/>
    </font>
    <font>
      <sz val="11"/>
      <color indexed="8"/>
      <name val="宋体"/>
      <charset val="134"/>
    </font>
    <font>
      <b/>
      <sz val="11"/>
      <color indexed="9"/>
      <name val="宋体"/>
      <charset val="134"/>
    </font>
    <font>
      <b/>
      <sz val="13"/>
      <color rgb="FF1F4A7E"/>
      <name val="宋体"/>
      <charset val="134"/>
    </font>
    <font>
      <sz val="11"/>
      <color indexed="10"/>
      <name val="宋体"/>
      <charset val="134"/>
    </font>
    <font>
      <i/>
      <sz val="11"/>
      <color indexed="23"/>
      <name val="宋体"/>
      <charset val="134"/>
    </font>
    <font>
      <b/>
      <sz val="11"/>
      <color rgb="FF1F4A7E"/>
      <name val="宋体"/>
      <charset val="134"/>
    </font>
    <font>
      <u/>
      <sz val="11"/>
      <color rgb="FF800080"/>
      <name val="宋体"/>
      <charset val="134"/>
    </font>
    <font>
      <sz val="11"/>
      <color rgb="FF9C0006"/>
      <name val="宋体"/>
      <charset val="134"/>
    </font>
    <font>
      <sz val="11"/>
      <color indexed="9"/>
      <name val="宋体"/>
      <charset val="134"/>
    </font>
    <font>
      <b/>
      <sz val="11"/>
      <color rgb="FF3F3F3F"/>
      <name val="宋体"/>
      <charset val="134"/>
    </font>
    <font>
      <b/>
      <sz val="15"/>
      <color rgb="FF1F4A7E"/>
      <name val="宋体"/>
      <charset val="134"/>
    </font>
    <font>
      <b/>
      <sz val="11"/>
      <color indexed="8"/>
      <name val="宋体"/>
      <charset val="134"/>
    </font>
    <font>
      <b/>
      <sz val="18"/>
      <color rgb="FF1F4A7E"/>
      <name val="宋体"/>
      <charset val="134"/>
    </font>
    <font>
      <u/>
      <sz val="11"/>
      <color indexed="12"/>
      <name val="宋体"/>
      <charset val="134"/>
    </font>
    <font>
      <sz val="11"/>
      <color rgb="FF9C6500"/>
      <name val="宋体"/>
      <charset val="134"/>
    </font>
    <font>
      <sz val="11"/>
      <color rgb="FF3F3F76"/>
      <name val="宋体"/>
      <charset val="134"/>
    </font>
    <font>
      <b/>
      <sz val="11"/>
      <color rgb="FFFA7D00"/>
      <name val="宋体"/>
      <charset val="134"/>
    </font>
    <font>
      <sz val="11"/>
      <color rgb="FFFA7D00"/>
      <name val="宋体"/>
      <charset val="134"/>
    </font>
    <font>
      <sz val="11"/>
      <color rgb="FF006100"/>
      <name val="宋体"/>
      <charset val="134"/>
    </font>
    <font>
      <sz val="9"/>
      <name val="宋体"/>
      <charset val="134"/>
    </font>
    <font>
      <sz val="12"/>
      <name val="Times New Roman"/>
      <charset val="0"/>
    </font>
  </fonts>
  <fills count="33">
    <fill>
      <patternFill patternType="none"/>
    </fill>
    <fill>
      <patternFill patternType="gray125"/>
    </fill>
    <fill>
      <patternFill patternType="solid">
        <fgColor rgb="FFB9CCE4"/>
        <bgColor indexed="64"/>
      </patternFill>
    </fill>
    <fill>
      <patternFill patternType="solid">
        <fgColor rgb="FFDCE5F1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D6E3BC"/>
        <bgColor indexed="64"/>
      </patternFill>
    </fill>
    <fill>
      <patternFill patternType="solid">
        <fgColor rgb="FFCBC0D9"/>
        <bgColor indexed="64"/>
      </patternFill>
    </fill>
    <fill>
      <patternFill patternType="solid">
        <fgColor rgb="FFE6B9B8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9ABA58"/>
        <bgColor indexed="64"/>
      </patternFill>
    </fill>
    <fill>
      <patternFill patternType="solid">
        <fgColor rgb="FF5181BD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7E62A1"/>
        <bgColor indexed="64"/>
      </patternFill>
    </fill>
    <fill>
      <patternFill patternType="solid">
        <fgColor rgb="FFC0514D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D9969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EAF1DD"/>
        <bgColor indexed="64"/>
      </patternFill>
    </fill>
    <fill>
      <patternFill patternType="solid">
        <fgColor rgb="FF96B3D7"/>
        <bgColor indexed="64"/>
      </patternFill>
    </fill>
    <fill>
      <patternFill patternType="solid">
        <fgColor rgb="FFC2D69B"/>
        <bgColor indexed="64"/>
      </patternFill>
    </fill>
    <fill>
      <patternFill patternType="solid">
        <fgColor rgb="FFFABF8F"/>
        <bgColor indexed="64"/>
      </patternFill>
    </fill>
    <fill>
      <patternFill patternType="solid">
        <fgColor rgb="FFB2A1C6"/>
        <bgColor indexed="64"/>
      </patternFill>
    </fill>
    <fill>
      <patternFill patternType="solid">
        <fgColor rgb="FFE5DFEC"/>
        <bgColor indexed="64"/>
      </patternFill>
    </fill>
    <fill>
      <patternFill patternType="solid">
        <fgColor rgb="FFF2DCDB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DBEEF3"/>
        <bgColor indexed="64"/>
      </patternFill>
    </fill>
    <fill>
      <patternFill patternType="solid">
        <fgColor rgb="FF4CACC6"/>
        <bgColor indexed="64"/>
      </patternFill>
    </fill>
    <fill>
      <patternFill patternType="solid">
        <fgColor rgb="FFB7DDE8"/>
        <bgColor indexed="64"/>
      </patternFill>
    </fill>
    <fill>
      <patternFill patternType="solid">
        <fgColor rgb="FF94CDDD"/>
        <bgColor indexed="64"/>
      </patternFill>
    </fill>
    <fill>
      <patternFill patternType="solid">
        <fgColor rgb="FFF79544"/>
        <bgColor indexed="64"/>
      </patternFill>
    </fill>
    <fill>
      <patternFill patternType="solid">
        <fgColor rgb="FFFBD4B4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rgb="FF5181BD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rgb="FF5181BD"/>
      </top>
      <bottom style="double">
        <color rgb="FF5181BD"/>
      </bottom>
      <diagonal/>
    </border>
    <border>
      <left/>
      <right/>
      <top/>
      <bottom style="medium">
        <color rgb="FFA8C0DE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2">
    <xf numFmtId="0" fontId="0" fillId="0" borderId="0">
      <alignment vertical="center"/>
    </xf>
    <xf numFmtId="42" fontId="18" fillId="0" borderId="0" applyFont="0" applyFill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33" fillId="18" borderId="13" applyNumberFormat="0" applyAlignment="0" applyProtection="0">
      <alignment vertical="center"/>
    </xf>
    <xf numFmtId="44" fontId="18" fillId="0" borderId="0" applyFont="0" applyFill="0" applyBorder="0" applyAlignment="0" applyProtection="0">
      <alignment vertical="center"/>
    </xf>
    <xf numFmtId="41" fontId="18" fillId="0" borderId="0" applyFont="0" applyFill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43" fontId="18" fillId="0" borderId="0" applyFont="0" applyFill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9" fontId="18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8" fillId="13" borderId="10" applyNumberFormat="0" applyFont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7" fillId="12" borderId="9" applyNumberFormat="0" applyAlignment="0" applyProtection="0">
      <alignment vertical="center"/>
    </xf>
    <xf numFmtId="0" fontId="34" fillId="12" borderId="13" applyNumberFormat="0" applyAlignment="0" applyProtection="0">
      <alignment vertical="center"/>
    </xf>
    <xf numFmtId="0" fontId="19" fillId="5" borderId="7" applyNumberFormat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35" fillId="0" borderId="14" applyNumberFormat="0" applyFill="0" applyAlignment="0" applyProtection="0">
      <alignment vertical="center"/>
    </xf>
    <xf numFmtId="0" fontId="29" fillId="0" borderId="11" applyNumberFormat="0" applyFill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8" fillId="2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37" fillId="0" borderId="0"/>
    <xf numFmtId="0" fontId="18" fillId="0" borderId="0">
      <alignment vertical="center"/>
    </xf>
    <xf numFmtId="0" fontId="38" fillId="0" borderId="0"/>
  </cellStyleXfs>
  <cellXfs count="83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>
      <alignment vertical="center"/>
    </xf>
    <xf numFmtId="178" fontId="1" fillId="0" borderId="0" xfId="8" applyNumberFormat="1" applyFont="1" applyFill="1">
      <alignment vertical="center"/>
    </xf>
    <xf numFmtId="0" fontId="1" fillId="0" borderId="0" xfId="0" applyFont="1" applyFill="1" applyBorder="1" applyAlignment="1">
      <alignment horizontal="center" vertical="center"/>
    </xf>
    <xf numFmtId="177" fontId="2" fillId="0" borderId="0" xfId="0" applyNumberFormat="1" applyFont="1" applyFill="1" applyAlignment="1" applyProtection="1">
      <alignment horizontal="center" vertical="center" wrapText="1"/>
    </xf>
    <xf numFmtId="177" fontId="2" fillId="0" borderId="0" xfId="0" applyNumberFormat="1" applyFont="1" applyFill="1" applyAlignment="1" applyProtection="1">
      <alignment vertical="center" wrapText="1"/>
    </xf>
    <xf numFmtId="177" fontId="3" fillId="0" borderId="0" xfId="0" applyNumberFormat="1" applyFont="1" applyFill="1" applyBorder="1" applyAlignment="1" applyProtection="1">
      <alignment horizontal="center" vertical="center" wrapText="1"/>
    </xf>
    <xf numFmtId="0" fontId="4" fillId="0" borderId="1" xfId="5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9" fontId="4" fillId="0" borderId="1" xfId="11" applyNumberFormat="1" applyFont="1" applyFill="1" applyBorder="1" applyAlignment="1" applyProtection="1">
      <alignment horizontal="center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0" fontId="1" fillId="0" borderId="1" xfId="51" applyFont="1" applyFill="1" applyBorder="1" applyAlignment="1">
      <alignment horizontal="center" vertical="center" wrapText="1"/>
    </xf>
    <xf numFmtId="177" fontId="1" fillId="0" borderId="1" xfId="0" applyNumberFormat="1" applyFont="1" applyFill="1" applyBorder="1" applyAlignment="1" applyProtection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79" fontId="7" fillId="2" borderId="1" xfId="0" applyNumberFormat="1" applyFont="1" applyFill="1" applyBorder="1" applyAlignment="1">
      <alignment horizontal="center" vertical="center"/>
    </xf>
    <xf numFmtId="0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179" fontId="7" fillId="3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left" vertical="center"/>
    </xf>
    <xf numFmtId="0" fontId="1" fillId="0" borderId="1" xfId="0" applyFont="1" applyFill="1" applyBorder="1" applyAlignment="1">
      <alignment vertical="center" wrapText="1"/>
    </xf>
    <xf numFmtId="179" fontId="0" fillId="0" borderId="1" xfId="0" applyNumberFormat="1" applyFont="1" applyFill="1" applyBorder="1" applyAlignment="1">
      <alignment horizontal="right" vertical="center"/>
    </xf>
    <xf numFmtId="9" fontId="0" fillId="0" borderId="1" xfId="1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177" fontId="8" fillId="0" borderId="0" xfId="0" applyNumberFormat="1" applyFont="1" applyFill="1" applyAlignment="1" applyProtection="1">
      <alignment vertical="center" wrapText="1"/>
    </xf>
    <xf numFmtId="0" fontId="1" fillId="0" borderId="0" xfId="0" applyFont="1" applyFill="1" applyAlignment="1">
      <alignment vertical="center"/>
    </xf>
    <xf numFmtId="178" fontId="3" fillId="0" borderId="0" xfId="8" applyNumberFormat="1" applyFont="1" applyFill="1" applyBorder="1" applyAlignment="1" applyProtection="1">
      <alignment horizontal="center" vertical="center" wrapText="1"/>
    </xf>
    <xf numFmtId="0" fontId="9" fillId="0" borderId="0" xfId="0" applyFont="1" applyFill="1" applyBorder="1" applyAlignment="1">
      <alignment vertical="center"/>
    </xf>
    <xf numFmtId="0" fontId="5" fillId="0" borderId="1" xfId="0" applyFont="1" applyFill="1" applyBorder="1" applyAlignment="1">
      <alignment horizontal="center" vertical="center" wrapText="1"/>
    </xf>
    <xf numFmtId="180" fontId="5" fillId="4" borderId="1" xfId="0" applyNumberFormat="1" applyFont="1" applyFill="1" applyBorder="1" applyAlignment="1">
      <alignment horizontal="center" vertical="center" wrapText="1"/>
    </xf>
    <xf numFmtId="176" fontId="10" fillId="0" borderId="5" xfId="0" applyNumberFormat="1" applyFont="1" applyFill="1" applyBorder="1" applyAlignment="1">
      <alignment horizontal="center" vertical="center" wrapText="1"/>
    </xf>
    <xf numFmtId="178" fontId="4" fillId="4" borderId="1" xfId="8" applyNumberFormat="1" applyFont="1" applyFill="1" applyBorder="1" applyAlignment="1">
      <alignment horizontal="center" vertical="center" wrapText="1"/>
    </xf>
    <xf numFmtId="180" fontId="4" fillId="4" borderId="1" xfId="0" applyNumberFormat="1" applyFont="1" applyFill="1" applyBorder="1" applyAlignment="1">
      <alignment horizontal="center" vertical="center" wrapText="1"/>
    </xf>
    <xf numFmtId="176" fontId="10" fillId="0" borderId="6" xfId="0" applyNumberFormat="1" applyFont="1" applyFill="1" applyBorder="1" applyAlignment="1">
      <alignment horizontal="center" vertical="center" wrapText="1"/>
    </xf>
    <xf numFmtId="178" fontId="1" fillId="0" borderId="1" xfId="8" applyNumberFormat="1" applyFont="1" applyFill="1" applyBorder="1" applyAlignment="1">
      <alignment horizontal="center" vertical="center" wrapText="1"/>
    </xf>
    <xf numFmtId="18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181" fontId="0" fillId="0" borderId="1" xfId="5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179" fontId="1" fillId="0" borderId="1" xfId="8" applyNumberFormat="1" applyFont="1" applyFill="1" applyBorder="1" applyAlignment="1">
      <alignment horizontal="right" vertical="center"/>
    </xf>
    <xf numFmtId="179" fontId="1" fillId="0" borderId="1" xfId="0" applyNumberFormat="1" applyFont="1" applyFill="1" applyBorder="1" applyAlignment="1">
      <alignment horizontal="right" vertical="center"/>
    </xf>
    <xf numFmtId="0" fontId="11" fillId="0" borderId="1" xfId="0" applyFont="1" applyFill="1" applyBorder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180" fontId="0" fillId="0" borderId="0" xfId="0" applyNumberFormat="1" applyFont="1" applyFill="1">
      <alignment vertical="center"/>
    </xf>
    <xf numFmtId="180" fontId="0" fillId="0" borderId="0" xfId="8" applyNumberFormat="1" applyFont="1" applyFill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12" fillId="0" borderId="1" xfId="5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9" fontId="12" fillId="0" borderId="1" xfId="11" applyNumberFormat="1" applyFont="1" applyFill="1" applyBorder="1" applyAlignment="1" applyProtection="1">
      <alignment horizontal="center" vertical="center" wrapText="1"/>
    </xf>
    <xf numFmtId="176" fontId="14" fillId="0" borderId="1" xfId="0" applyNumberFormat="1" applyFont="1" applyFill="1" applyBorder="1" applyAlignment="1">
      <alignment horizontal="center" vertical="center" wrapText="1"/>
    </xf>
    <xf numFmtId="0" fontId="3" fillId="3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left" vertical="center" wrapText="1"/>
    </xf>
    <xf numFmtId="180" fontId="0" fillId="0" borderId="0" xfId="0" applyNumberFormat="1" applyFont="1" applyFill="1" applyAlignment="1">
      <alignment horizontal="center" vertical="center"/>
    </xf>
    <xf numFmtId="180" fontId="15" fillId="0" borderId="0" xfId="0" applyNumberFormat="1" applyFont="1" applyFill="1" applyAlignment="1" applyProtection="1">
      <alignment horizontal="center" vertical="center" wrapText="1"/>
    </xf>
    <xf numFmtId="180" fontId="7" fillId="0" borderId="0" xfId="0" applyNumberFormat="1" applyFont="1" applyFill="1" applyBorder="1" applyAlignment="1" applyProtection="1">
      <alignment horizontal="center" vertical="center" wrapText="1"/>
    </xf>
    <xf numFmtId="180" fontId="7" fillId="0" borderId="0" xfId="8" applyNumberFormat="1" applyFont="1" applyFill="1" applyBorder="1" applyAlignment="1" applyProtection="1">
      <alignment horizontal="center" vertical="center" wrapText="1"/>
    </xf>
    <xf numFmtId="180" fontId="16" fillId="0" borderId="0" xfId="0" applyNumberFormat="1" applyFont="1" applyFill="1" applyBorder="1" applyAlignment="1">
      <alignment vertical="center"/>
    </xf>
    <xf numFmtId="0" fontId="9" fillId="0" borderId="0" xfId="0" applyFont="1" applyFill="1" applyAlignment="1">
      <alignment horizontal="center" vertical="center"/>
    </xf>
    <xf numFmtId="180" fontId="17" fillId="0" borderId="1" xfId="0" applyNumberFormat="1" applyFont="1" applyFill="1" applyBorder="1" applyAlignment="1">
      <alignment horizontal="center" vertical="center" wrapText="1"/>
    </xf>
    <xf numFmtId="180" fontId="17" fillId="4" borderId="1" xfId="0" applyNumberFormat="1" applyFont="1" applyFill="1" applyBorder="1" applyAlignment="1">
      <alignment horizontal="center" vertical="center" wrapText="1"/>
    </xf>
    <xf numFmtId="180" fontId="17" fillId="0" borderId="5" xfId="0" applyNumberFormat="1" applyFont="1" applyFill="1" applyBorder="1" applyAlignment="1">
      <alignment horizontal="center" vertical="center" wrapText="1"/>
    </xf>
    <xf numFmtId="176" fontId="17" fillId="0" borderId="5" xfId="0" applyNumberFormat="1" applyFont="1" applyFill="1" applyBorder="1" applyAlignment="1">
      <alignment horizontal="center" vertical="center" wrapText="1"/>
    </xf>
    <xf numFmtId="180" fontId="14" fillId="4" borderId="1" xfId="8" applyNumberFormat="1" applyFont="1" applyFill="1" applyBorder="1" applyAlignment="1">
      <alignment horizontal="center" vertical="center" wrapText="1"/>
    </xf>
    <xf numFmtId="180" fontId="14" fillId="4" borderId="1" xfId="0" applyNumberFormat="1" applyFont="1" applyFill="1" applyBorder="1" applyAlignment="1">
      <alignment horizontal="center" vertical="center" wrapText="1"/>
    </xf>
    <xf numFmtId="180" fontId="17" fillId="0" borderId="6" xfId="0" applyNumberFormat="1" applyFont="1" applyFill="1" applyBorder="1" applyAlignment="1">
      <alignment horizontal="center" vertical="center" wrapText="1"/>
    </xf>
    <xf numFmtId="176" fontId="17" fillId="0" borderId="6" xfId="0" applyNumberFormat="1" applyFont="1" applyFill="1" applyBorder="1" applyAlignment="1">
      <alignment horizontal="center" vertical="center" wrapText="1"/>
    </xf>
    <xf numFmtId="180" fontId="0" fillId="0" borderId="1" xfId="0" applyNumberFormat="1" applyFont="1" applyFill="1" applyBorder="1" applyAlignment="1" applyProtection="1">
      <alignment horizontal="center" vertical="center" wrapText="1"/>
    </xf>
    <xf numFmtId="180" fontId="0" fillId="0" borderId="1" xfId="8" applyNumberFormat="1" applyFont="1" applyFill="1" applyBorder="1" applyAlignment="1">
      <alignment horizontal="center" vertical="center" wrapText="1"/>
    </xf>
    <xf numFmtId="180" fontId="0" fillId="0" borderId="1" xfId="0" applyNumberFormat="1" applyFont="1" applyFill="1" applyBorder="1" applyAlignment="1">
      <alignment horizontal="center" vertical="center" wrapText="1"/>
    </xf>
    <xf numFmtId="180" fontId="0" fillId="0" borderId="1" xfId="0" applyNumberFormat="1" applyFont="1" applyFill="1" applyBorder="1" applyAlignment="1">
      <alignment horizontal="center" vertical="center"/>
    </xf>
    <xf numFmtId="180" fontId="7" fillId="3" borderId="1" xfId="0" applyNumberFormat="1" applyFont="1" applyFill="1" applyBorder="1" applyAlignment="1">
      <alignment horizontal="center" vertical="center"/>
    </xf>
    <xf numFmtId="180" fontId="0" fillId="0" borderId="1" xfId="0" applyNumberFormat="1" applyFont="1" applyFill="1" applyBorder="1" applyAlignment="1">
      <alignment horizontal="right" vertical="center"/>
    </xf>
    <xf numFmtId="180" fontId="7" fillId="0" borderId="1" xfId="8" applyNumberFormat="1" applyFont="1" applyFill="1" applyBorder="1" applyAlignment="1">
      <alignment horizontal="right" vertical="center"/>
    </xf>
    <xf numFmtId="180" fontId="0" fillId="0" borderId="1" xfId="8" applyNumberFormat="1" applyFont="1" applyFill="1" applyBorder="1" applyAlignment="1">
      <alignment horizontal="right" vertical="center"/>
    </xf>
    <xf numFmtId="180" fontId="7" fillId="0" borderId="1" xfId="0" applyNumberFormat="1" applyFont="1" applyFill="1" applyBorder="1" applyAlignment="1">
      <alignment horizontal="right" vertical="center"/>
    </xf>
    <xf numFmtId="0" fontId="9" fillId="0" borderId="0" xfId="0" applyFont="1" applyFill="1" applyAlignment="1">
      <alignment vertical="center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3" xfId="50"/>
    <cellStyle name="常规_2011年秋季学期广东省普通高中国家助学金安排表" xfId="51"/>
  </cellStyles>
  <tableStyles count="0" defaultTableStyle="TableStyleMedium2" defaultPivotStyle="PivotStyleLight16"/>
  <colors>
    <mruColors>
      <color rgb="00FF0000"/>
      <color rgb="00FDE9D9"/>
      <color rgb="00B9CCE4"/>
      <color rgb="00DCE5F1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15"/>
  <sheetViews>
    <sheetView tabSelected="1" workbookViewId="0">
      <selection activeCell="J12" sqref="J12"/>
    </sheetView>
  </sheetViews>
  <sheetFormatPr defaultColWidth="9" defaultRowHeight="30" customHeight="1"/>
  <cols>
    <col min="1" max="2" width="12.625" style="46" customWidth="1"/>
    <col min="3" max="3" width="12.625" style="46" hidden="1" customWidth="1"/>
    <col min="4" max="4" width="12.125" style="2" customWidth="1"/>
    <col min="5" max="5" width="11.75" style="2" customWidth="1"/>
    <col min="6" max="6" width="10.75" style="2" customWidth="1"/>
    <col min="7" max="7" width="14.875" style="2" customWidth="1"/>
    <col min="8" max="8" width="14.625" style="2" hidden="1" customWidth="1"/>
    <col min="9" max="9" width="15.875" style="47" customWidth="1"/>
    <col min="10" max="10" width="15.375" style="47" customWidth="1"/>
    <col min="11" max="11" width="14.875" style="47" customWidth="1"/>
    <col min="12" max="12" width="10.375" style="48" customWidth="1"/>
    <col min="13" max="13" width="8.625" style="48" customWidth="1"/>
    <col min="14" max="14" width="10.375" style="47" customWidth="1"/>
    <col min="15" max="15" width="9" style="47" customWidth="1"/>
    <col min="16" max="16" width="8.875" style="2" customWidth="1"/>
    <col min="17" max="17" width="7.75" style="2" customWidth="1"/>
    <col min="18" max="256" width="9" style="2"/>
  </cols>
  <sheetData>
    <row r="1" customHeight="1" spans="1:16">
      <c r="A1" s="49" t="s">
        <v>0</v>
      </c>
      <c r="D1" s="1"/>
      <c r="E1" s="1"/>
      <c r="F1" s="1"/>
      <c r="G1" s="1"/>
      <c r="H1" s="1"/>
      <c r="I1" s="59"/>
      <c r="J1" s="59"/>
      <c r="K1" s="59"/>
      <c r="L1" s="59"/>
      <c r="M1" s="59"/>
      <c r="N1" s="59"/>
      <c r="O1" s="59"/>
      <c r="P1" s="1"/>
    </row>
    <row r="2" ht="42" customHeight="1" spans="1:17">
      <c r="A2" s="5" t="s">
        <v>1</v>
      </c>
      <c r="B2" s="5"/>
      <c r="C2" s="5"/>
      <c r="D2" s="5"/>
      <c r="E2" s="5"/>
      <c r="F2" s="5"/>
      <c r="G2" s="5"/>
      <c r="H2" s="5"/>
      <c r="I2" s="60"/>
      <c r="J2" s="60"/>
      <c r="K2" s="60"/>
      <c r="L2" s="60"/>
      <c r="M2" s="60"/>
      <c r="N2" s="60"/>
      <c r="O2" s="60"/>
      <c r="P2" s="5"/>
      <c r="Q2" s="5"/>
    </row>
    <row r="3" customHeight="1" spans="2:17">
      <c r="B3" s="7"/>
      <c r="C3" s="7"/>
      <c r="D3" s="7"/>
      <c r="E3" s="7"/>
      <c r="F3" s="7"/>
      <c r="G3" s="7"/>
      <c r="H3" s="7"/>
      <c r="I3" s="61"/>
      <c r="J3" s="61"/>
      <c r="K3" s="61"/>
      <c r="L3" s="62"/>
      <c r="M3" s="62"/>
      <c r="O3" s="63"/>
      <c r="P3" s="64" t="s">
        <v>2</v>
      </c>
      <c r="Q3" s="82"/>
    </row>
    <row r="4" s="1" customFormat="1" ht="42.9" customHeight="1" spans="1:17">
      <c r="A4" s="50" t="s">
        <v>3</v>
      </c>
      <c r="B4" s="50" t="s">
        <v>4</v>
      </c>
      <c r="C4" s="50" t="s">
        <v>5</v>
      </c>
      <c r="D4" s="51" t="s">
        <v>6</v>
      </c>
      <c r="E4" s="52"/>
      <c r="F4" s="52"/>
      <c r="G4" s="52"/>
      <c r="H4" s="53"/>
      <c r="I4" s="65" t="s">
        <v>7</v>
      </c>
      <c r="J4" s="65" t="s">
        <v>8</v>
      </c>
      <c r="K4" s="65" t="s">
        <v>9</v>
      </c>
      <c r="L4" s="66" t="s">
        <v>10</v>
      </c>
      <c r="M4" s="66"/>
      <c r="N4" s="66"/>
      <c r="O4" s="67" t="s">
        <v>11</v>
      </c>
      <c r="P4" s="68" t="s">
        <v>12</v>
      </c>
      <c r="Q4" s="68" t="s">
        <v>13</v>
      </c>
    </row>
    <row r="5" s="1" customFormat="1" ht="70" customHeight="1" spans="1:17">
      <c r="A5" s="50"/>
      <c r="B5" s="50"/>
      <c r="C5" s="50"/>
      <c r="D5" s="54" t="s">
        <v>14</v>
      </c>
      <c r="E5" s="54" t="s">
        <v>15</v>
      </c>
      <c r="F5" s="55" t="s">
        <v>16</v>
      </c>
      <c r="G5" s="56" t="s">
        <v>17</v>
      </c>
      <c r="H5" s="54" t="s">
        <v>18</v>
      </c>
      <c r="I5" s="65"/>
      <c r="J5" s="65"/>
      <c r="K5" s="65"/>
      <c r="L5" s="69" t="s">
        <v>19</v>
      </c>
      <c r="M5" s="69" t="s">
        <v>20</v>
      </c>
      <c r="N5" s="70" t="s">
        <v>21</v>
      </c>
      <c r="O5" s="71"/>
      <c r="P5" s="72"/>
      <c r="Q5" s="72"/>
    </row>
    <row r="6" s="1" customFormat="1" ht="43.05" customHeight="1" spans="1:17">
      <c r="A6" s="15" t="s">
        <v>22</v>
      </c>
      <c r="B6" s="15" t="s">
        <v>23</v>
      </c>
      <c r="C6" s="15" t="s">
        <v>24</v>
      </c>
      <c r="D6" s="16" t="s">
        <v>25</v>
      </c>
      <c r="E6" s="16" t="s">
        <v>26</v>
      </c>
      <c r="F6" s="16" t="s">
        <v>27</v>
      </c>
      <c r="G6" s="16" t="s">
        <v>28</v>
      </c>
      <c r="H6" s="16" t="s">
        <v>29</v>
      </c>
      <c r="I6" s="73" t="s">
        <v>30</v>
      </c>
      <c r="J6" s="73" t="s">
        <v>31</v>
      </c>
      <c r="K6" s="73" t="s">
        <v>32</v>
      </c>
      <c r="L6" s="74" t="s">
        <v>33</v>
      </c>
      <c r="M6" s="74" t="s">
        <v>34</v>
      </c>
      <c r="N6" s="75" t="s">
        <v>35</v>
      </c>
      <c r="O6" s="76" t="s">
        <v>36</v>
      </c>
      <c r="P6" s="39" t="s">
        <v>37</v>
      </c>
      <c r="Q6" s="40" t="s">
        <v>38</v>
      </c>
    </row>
    <row r="7" customHeight="1" spans="1:17">
      <c r="A7" s="57" t="s">
        <v>39</v>
      </c>
      <c r="B7" s="20" t="s">
        <v>40</v>
      </c>
      <c r="C7" s="20" t="s">
        <v>40</v>
      </c>
      <c r="D7" s="21">
        <f t="shared" ref="D7:O7" si="0">SUM(D8:D15)</f>
        <v>2457</v>
      </c>
      <c r="E7" s="21">
        <f t="shared" si="0"/>
        <v>1696</v>
      </c>
      <c r="F7" s="21"/>
      <c r="G7" s="21">
        <f t="shared" si="0"/>
        <v>1687850</v>
      </c>
      <c r="H7" s="21">
        <f t="shared" si="0"/>
        <v>0</v>
      </c>
      <c r="I7" s="77">
        <f t="shared" si="0"/>
        <v>-508575</v>
      </c>
      <c r="J7" s="77">
        <f t="shared" si="0"/>
        <v>962400</v>
      </c>
      <c r="K7" s="77">
        <f t="shared" si="0"/>
        <v>453825</v>
      </c>
      <c r="L7" s="77">
        <f t="shared" si="0"/>
        <v>453825</v>
      </c>
      <c r="M7" s="77">
        <f t="shared" si="0"/>
        <v>0</v>
      </c>
      <c r="N7" s="77">
        <f t="shared" si="0"/>
        <v>453825</v>
      </c>
      <c r="O7" s="77">
        <f t="shared" si="0"/>
        <v>0</v>
      </c>
      <c r="P7" s="21"/>
      <c r="Q7" s="42"/>
    </row>
    <row r="8" s="2" customFormat="1" customHeight="1" spans="1:17">
      <c r="A8" s="58" t="s">
        <v>41</v>
      </c>
      <c r="B8" s="23" t="s">
        <v>42</v>
      </c>
      <c r="C8" s="23" t="s">
        <v>42</v>
      </c>
      <c r="D8" s="24">
        <v>154</v>
      </c>
      <c r="E8" s="24">
        <v>75</v>
      </c>
      <c r="F8" s="25">
        <v>0.3</v>
      </c>
      <c r="G8" s="24">
        <v>46800</v>
      </c>
      <c r="H8" s="24"/>
      <c r="I8" s="78">
        <f t="shared" ref="I8:I15" si="1">ROUND((D8+E8)*500*F8-G8,0)</f>
        <v>-12450</v>
      </c>
      <c r="J8" s="78">
        <f t="shared" ref="J8:J15" si="2">ROUND(E8*1000*F8,0)</f>
        <v>22500</v>
      </c>
      <c r="K8" s="78">
        <f t="shared" ref="K8:K15" si="3">IF(ROUND(J8+I8+H8,0)&lt;0,0,ROUND(J8+I8+H8,0))</f>
        <v>10050</v>
      </c>
      <c r="L8" s="79">
        <f t="shared" ref="L8:L15" si="4">K8</f>
        <v>10050</v>
      </c>
      <c r="M8" s="80">
        <v>0</v>
      </c>
      <c r="N8" s="81">
        <f t="shared" ref="N8:N15" si="5">K8-M8</f>
        <v>10050</v>
      </c>
      <c r="O8" s="78">
        <f t="shared" ref="O8:O15" si="6">IF(ROUND(J8+I8,0)&lt;0,ROUND(J8+I8,0),0)</f>
        <v>0</v>
      </c>
      <c r="P8" s="44"/>
      <c r="Q8" s="23"/>
    </row>
    <row r="9" s="2" customFormat="1" customHeight="1" spans="1:17">
      <c r="A9" s="58" t="s">
        <v>43</v>
      </c>
      <c r="B9" s="23" t="s">
        <v>44</v>
      </c>
      <c r="C9" s="23" t="s">
        <v>44</v>
      </c>
      <c r="D9" s="24">
        <v>231</v>
      </c>
      <c r="E9" s="24">
        <v>147</v>
      </c>
      <c r="F9" s="25">
        <v>0.3</v>
      </c>
      <c r="G9" s="24">
        <v>66000</v>
      </c>
      <c r="H9" s="24"/>
      <c r="I9" s="78">
        <f t="shared" si="1"/>
        <v>-9300</v>
      </c>
      <c r="J9" s="78">
        <f t="shared" si="2"/>
        <v>44100</v>
      </c>
      <c r="K9" s="78">
        <f t="shared" si="3"/>
        <v>34800</v>
      </c>
      <c r="L9" s="79">
        <f t="shared" si="4"/>
        <v>34800</v>
      </c>
      <c r="M9" s="80">
        <v>0</v>
      </c>
      <c r="N9" s="81">
        <f t="shared" si="5"/>
        <v>34800</v>
      </c>
      <c r="O9" s="78">
        <f t="shared" si="6"/>
        <v>0</v>
      </c>
      <c r="P9" s="44"/>
      <c r="Q9" s="23"/>
    </row>
    <row r="10" s="2" customFormat="1" customHeight="1" spans="1:17">
      <c r="A10" s="58" t="s">
        <v>45</v>
      </c>
      <c r="B10" s="23" t="s">
        <v>46</v>
      </c>
      <c r="C10" s="23" t="s">
        <v>46</v>
      </c>
      <c r="D10" s="24">
        <v>41</v>
      </c>
      <c r="E10" s="24">
        <v>35</v>
      </c>
      <c r="F10" s="25">
        <v>0.3</v>
      </c>
      <c r="G10" s="24">
        <v>18000</v>
      </c>
      <c r="H10" s="24"/>
      <c r="I10" s="78">
        <f t="shared" si="1"/>
        <v>-6600</v>
      </c>
      <c r="J10" s="78">
        <f t="shared" si="2"/>
        <v>10500</v>
      </c>
      <c r="K10" s="78">
        <f t="shared" si="3"/>
        <v>3900</v>
      </c>
      <c r="L10" s="79">
        <f t="shared" si="4"/>
        <v>3900</v>
      </c>
      <c r="M10" s="80">
        <v>0</v>
      </c>
      <c r="N10" s="81">
        <f t="shared" si="5"/>
        <v>3900</v>
      </c>
      <c r="O10" s="78">
        <f t="shared" si="6"/>
        <v>0</v>
      </c>
      <c r="P10" s="44"/>
      <c r="Q10" s="23"/>
    </row>
    <row r="11" s="2" customFormat="1" customHeight="1" spans="1:17">
      <c r="A11" s="58" t="s">
        <v>47</v>
      </c>
      <c r="B11" s="23" t="s">
        <v>48</v>
      </c>
      <c r="C11" s="23" t="s">
        <v>48</v>
      </c>
      <c r="D11" s="24">
        <v>148</v>
      </c>
      <c r="E11" s="24">
        <v>143</v>
      </c>
      <c r="F11" s="25">
        <v>0.3</v>
      </c>
      <c r="G11" s="24">
        <v>51000</v>
      </c>
      <c r="H11" s="24"/>
      <c r="I11" s="78">
        <f t="shared" si="1"/>
        <v>-7350</v>
      </c>
      <c r="J11" s="78">
        <f t="shared" si="2"/>
        <v>42900</v>
      </c>
      <c r="K11" s="78">
        <f t="shared" si="3"/>
        <v>35550</v>
      </c>
      <c r="L11" s="79">
        <f t="shared" si="4"/>
        <v>35550</v>
      </c>
      <c r="M11" s="80">
        <v>0</v>
      </c>
      <c r="N11" s="81">
        <f t="shared" si="5"/>
        <v>35550</v>
      </c>
      <c r="O11" s="78">
        <f t="shared" si="6"/>
        <v>0</v>
      </c>
      <c r="P11" s="44"/>
      <c r="Q11" s="23"/>
    </row>
    <row r="12" s="2" customFormat="1" customHeight="1" spans="1:17">
      <c r="A12" s="58" t="s">
        <v>49</v>
      </c>
      <c r="B12" s="23" t="s">
        <v>50</v>
      </c>
      <c r="C12" s="23" t="s">
        <v>50</v>
      </c>
      <c r="D12" s="24">
        <v>280</v>
      </c>
      <c r="E12" s="24">
        <v>240</v>
      </c>
      <c r="F12" s="25">
        <v>0.65</v>
      </c>
      <c r="G12" s="24">
        <v>247000</v>
      </c>
      <c r="H12" s="24"/>
      <c r="I12" s="78">
        <f t="shared" si="1"/>
        <v>-78000</v>
      </c>
      <c r="J12" s="78">
        <f t="shared" si="2"/>
        <v>156000</v>
      </c>
      <c r="K12" s="78">
        <f t="shared" si="3"/>
        <v>78000</v>
      </c>
      <c r="L12" s="79">
        <f t="shared" si="4"/>
        <v>78000</v>
      </c>
      <c r="M12" s="80">
        <v>0</v>
      </c>
      <c r="N12" s="81">
        <f t="shared" si="5"/>
        <v>78000</v>
      </c>
      <c r="O12" s="78">
        <f t="shared" si="6"/>
        <v>0</v>
      </c>
      <c r="P12" s="44"/>
      <c r="Q12" s="23"/>
    </row>
    <row r="13" s="2" customFormat="1" customHeight="1" spans="1:17">
      <c r="A13" s="58" t="s">
        <v>51</v>
      </c>
      <c r="B13" s="23" t="s">
        <v>52</v>
      </c>
      <c r="C13" s="23" t="s">
        <v>52</v>
      </c>
      <c r="D13" s="24">
        <v>380</v>
      </c>
      <c r="E13" s="24">
        <v>280</v>
      </c>
      <c r="F13" s="25">
        <v>0.65</v>
      </c>
      <c r="G13" s="24">
        <v>337350</v>
      </c>
      <c r="H13" s="24"/>
      <c r="I13" s="78">
        <f t="shared" si="1"/>
        <v>-122850</v>
      </c>
      <c r="J13" s="78">
        <f t="shared" si="2"/>
        <v>182000</v>
      </c>
      <c r="K13" s="78">
        <f t="shared" si="3"/>
        <v>59150</v>
      </c>
      <c r="L13" s="79">
        <f t="shared" si="4"/>
        <v>59150</v>
      </c>
      <c r="M13" s="80">
        <v>0</v>
      </c>
      <c r="N13" s="81">
        <f t="shared" si="5"/>
        <v>59150</v>
      </c>
      <c r="O13" s="78">
        <f t="shared" si="6"/>
        <v>0</v>
      </c>
      <c r="P13" s="44"/>
      <c r="Q13" s="23"/>
    </row>
    <row r="14" s="2" customFormat="1" customHeight="1" spans="1:17">
      <c r="A14" s="58" t="s">
        <v>53</v>
      </c>
      <c r="B14" s="23" t="s">
        <v>54</v>
      </c>
      <c r="C14" s="23" t="s">
        <v>54</v>
      </c>
      <c r="D14" s="24">
        <v>642</v>
      </c>
      <c r="E14" s="24">
        <v>457</v>
      </c>
      <c r="F14" s="25">
        <v>0.65</v>
      </c>
      <c r="G14" s="24">
        <v>468000</v>
      </c>
      <c r="H14" s="24"/>
      <c r="I14" s="78">
        <f t="shared" si="1"/>
        <v>-110825</v>
      </c>
      <c r="J14" s="78">
        <f t="shared" si="2"/>
        <v>297050</v>
      </c>
      <c r="K14" s="78">
        <f t="shared" si="3"/>
        <v>186225</v>
      </c>
      <c r="L14" s="79">
        <f t="shared" si="4"/>
        <v>186225</v>
      </c>
      <c r="M14" s="80">
        <v>0</v>
      </c>
      <c r="N14" s="81">
        <f t="shared" si="5"/>
        <v>186225</v>
      </c>
      <c r="O14" s="78">
        <f t="shared" si="6"/>
        <v>0</v>
      </c>
      <c r="P14" s="44"/>
      <c r="Q14" s="23"/>
    </row>
    <row r="15" s="2" customFormat="1" customHeight="1" spans="1:17">
      <c r="A15" s="58" t="s">
        <v>55</v>
      </c>
      <c r="B15" s="23" t="s">
        <v>56</v>
      </c>
      <c r="C15" s="23" t="s">
        <v>56</v>
      </c>
      <c r="D15" s="24">
        <v>581</v>
      </c>
      <c r="E15" s="24">
        <v>319</v>
      </c>
      <c r="F15" s="25">
        <v>0.65</v>
      </c>
      <c r="G15" s="24">
        <v>453700</v>
      </c>
      <c r="H15" s="24"/>
      <c r="I15" s="78">
        <f t="shared" si="1"/>
        <v>-161200</v>
      </c>
      <c r="J15" s="78">
        <f t="shared" si="2"/>
        <v>207350</v>
      </c>
      <c r="K15" s="78">
        <f t="shared" si="3"/>
        <v>46150</v>
      </c>
      <c r="L15" s="79">
        <f t="shared" si="4"/>
        <v>46150</v>
      </c>
      <c r="M15" s="80">
        <v>0</v>
      </c>
      <c r="N15" s="81">
        <f t="shared" si="5"/>
        <v>46150</v>
      </c>
      <c r="O15" s="78">
        <f t="shared" si="6"/>
        <v>0</v>
      </c>
      <c r="P15" s="44"/>
      <c r="Q15" s="23"/>
    </row>
  </sheetData>
  <mergeCells count="13">
    <mergeCell ref="A2:Q2"/>
    <mergeCell ref="P3:Q3"/>
    <mergeCell ref="D4:H4"/>
    <mergeCell ref="L4:N4"/>
    <mergeCell ref="A4:A5"/>
    <mergeCell ref="B4:B5"/>
    <mergeCell ref="C4:C5"/>
    <mergeCell ref="I4:I5"/>
    <mergeCell ref="J4:J5"/>
    <mergeCell ref="K4:K5"/>
    <mergeCell ref="O4:O5"/>
    <mergeCell ref="P4:P5"/>
    <mergeCell ref="Q4:Q5"/>
  </mergeCells>
  <printOptions horizontalCentered="1"/>
  <pageMargins left="0.314583333333333" right="0.314583333333333" top="0.354166666666667" bottom="0.314583333333333" header="0.275" footer="0.118055555555556"/>
  <pageSetup paperSize="9" scale="75" fitToHeight="0" orientation="landscape"/>
  <headerFooter alignWithMargins="0"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P204"/>
  <sheetViews>
    <sheetView zoomScale="90" zoomScaleNormal="90" topLeftCell="A96" workbookViewId="0">
      <selection activeCell="L109" sqref="L109"/>
    </sheetView>
  </sheetViews>
  <sheetFormatPr defaultColWidth="9" defaultRowHeight="30" customHeight="1"/>
  <cols>
    <col min="1" max="1" width="13.7" style="1" customWidth="1"/>
    <col min="2" max="2" width="15.4" style="1" customWidth="1"/>
    <col min="3" max="3" width="14.3" style="1" customWidth="1"/>
    <col min="4" max="9" width="16" style="2" customWidth="1"/>
    <col min="10" max="10" width="22.9083333333333" style="2" customWidth="1"/>
    <col min="11" max="11" width="16" style="2" customWidth="1"/>
    <col min="12" max="13" width="16" style="3" customWidth="1"/>
    <col min="14" max="15" width="16" style="2" customWidth="1"/>
    <col min="16" max="16" width="16.1" style="2" customWidth="1"/>
    <col min="17" max="256" width="9" style="2"/>
  </cols>
  <sheetData>
    <row r="1" customHeight="1" spans="1:15">
      <c r="A1" s="4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ht="66" customHeight="1" spans="1:16">
      <c r="A2" s="5" t="s">
        <v>57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</row>
    <row r="3" customHeight="1" spans="1:16">
      <c r="A3" s="6"/>
      <c r="B3" s="6"/>
      <c r="C3" s="6"/>
      <c r="D3" s="6"/>
      <c r="E3" s="6"/>
      <c r="F3" s="6"/>
      <c r="G3" s="6"/>
      <c r="H3" s="6"/>
      <c r="I3" s="6"/>
      <c r="J3" s="6">
        <f>H8+I8+J8</f>
        <v>10943165250</v>
      </c>
      <c r="K3" s="27"/>
      <c r="L3" s="27">
        <f>K8+O8</f>
        <v>-8.80844431275e+24</v>
      </c>
      <c r="M3" s="27"/>
      <c r="N3" s="27"/>
      <c r="O3" s="6"/>
      <c r="P3" s="28"/>
    </row>
    <row r="4" customHeight="1" spans="2:16">
      <c r="B4" s="7"/>
      <c r="C4" s="7"/>
      <c r="D4" s="7"/>
      <c r="E4" s="7"/>
      <c r="F4" s="7"/>
      <c r="G4" s="7"/>
      <c r="H4" s="7"/>
      <c r="I4" s="7"/>
      <c r="J4" s="7"/>
      <c r="K4" s="7"/>
      <c r="L4" s="29"/>
      <c r="M4" s="29"/>
      <c r="O4" s="30"/>
      <c r="P4" s="30" t="s">
        <v>2</v>
      </c>
    </row>
    <row r="5" s="1" customFormat="1" ht="42.9" customHeight="1" spans="1:16">
      <c r="A5" s="8" t="s">
        <v>3</v>
      </c>
      <c r="B5" s="8" t="s">
        <v>4</v>
      </c>
      <c r="C5" s="8" t="s">
        <v>5</v>
      </c>
      <c r="D5" s="9" t="s">
        <v>6</v>
      </c>
      <c r="E5" s="10"/>
      <c r="F5" s="10"/>
      <c r="G5" s="10"/>
      <c r="H5" s="11"/>
      <c r="I5" s="31" t="s">
        <v>7</v>
      </c>
      <c r="J5" s="31" t="s">
        <v>8</v>
      </c>
      <c r="K5" s="31" t="s">
        <v>9</v>
      </c>
      <c r="L5" s="32" t="s">
        <v>10</v>
      </c>
      <c r="M5" s="32"/>
      <c r="N5" s="32"/>
      <c r="O5" s="33" t="s">
        <v>11</v>
      </c>
      <c r="P5" s="33" t="s">
        <v>13</v>
      </c>
    </row>
    <row r="6" s="1" customFormat="1" ht="70" customHeight="1" spans="1:16">
      <c r="A6" s="8"/>
      <c r="B6" s="8"/>
      <c r="C6" s="8"/>
      <c r="D6" s="12" t="s">
        <v>14</v>
      </c>
      <c r="E6" s="12" t="s">
        <v>15</v>
      </c>
      <c r="F6" s="13" t="s">
        <v>16</v>
      </c>
      <c r="G6" s="14" t="s">
        <v>17</v>
      </c>
      <c r="H6" s="12" t="s">
        <v>18</v>
      </c>
      <c r="I6" s="31"/>
      <c r="J6" s="31"/>
      <c r="K6" s="31"/>
      <c r="L6" s="34" t="s">
        <v>19</v>
      </c>
      <c r="M6" s="34" t="s">
        <v>20</v>
      </c>
      <c r="N6" s="35" t="s">
        <v>21</v>
      </c>
      <c r="O6" s="36"/>
      <c r="P6" s="36"/>
    </row>
    <row r="7" s="1" customFormat="1" ht="43.05" customHeight="1" spans="1:16">
      <c r="A7" s="15" t="s">
        <v>22</v>
      </c>
      <c r="B7" s="15" t="s">
        <v>23</v>
      </c>
      <c r="C7" s="15" t="s">
        <v>24</v>
      </c>
      <c r="D7" s="16" t="s">
        <v>25</v>
      </c>
      <c r="E7" s="16" t="s">
        <v>26</v>
      </c>
      <c r="F7" s="16" t="s">
        <v>27</v>
      </c>
      <c r="G7" s="16" t="s">
        <v>28</v>
      </c>
      <c r="H7" s="16" t="s">
        <v>29</v>
      </c>
      <c r="I7" s="16" t="s">
        <v>30</v>
      </c>
      <c r="J7" s="16" t="s">
        <v>31</v>
      </c>
      <c r="K7" s="16" t="s">
        <v>32</v>
      </c>
      <c r="L7" s="37" t="s">
        <v>33</v>
      </c>
      <c r="M7" s="37" t="s">
        <v>34</v>
      </c>
      <c r="N7" s="38" t="s">
        <v>35</v>
      </c>
      <c r="O7" s="39" t="s">
        <v>36</v>
      </c>
      <c r="P7" s="40" t="s">
        <v>37</v>
      </c>
    </row>
    <row r="8" customHeight="1" spans="1:16">
      <c r="A8" s="17" t="s">
        <v>19</v>
      </c>
      <c r="B8" s="17"/>
      <c r="C8" s="17"/>
      <c r="D8" s="18">
        <f>D9+D21+D28+D36+D38+D43+D45+D52+D54+D56+D58+D60+D65+D67+D69+D71+D77+D79+D81+D83+D85+D93+D95+D98+D101+D104+D106+D108+D110+D119+D126+D128+D136+D138+D140+D142+D149+D151+D153+D159+D161+D163+D165+D167+D173+D175+D177+D179+D185+D187+D191+D193+D195+D197+D201+D203</f>
        <v>269544</v>
      </c>
      <c r="E8" s="18">
        <f>E9+E21+E28+E36+E38+E43+E45+E52+E54+E56+E58+E60+E65+E67+E69+E71+E77+E79+E81+E83+E85+E93+E95+E98+E101+E104+E106+E108+E110+E119+E126+E128+E136+E138+E140+E142+E149+E151+E153+E159+E161+E163+E165+E167+E173+E175+E177+E179+E185+E187+E191+E193+E195+E197+E201+E203</f>
        <v>227025</v>
      </c>
      <c r="F8" s="18"/>
      <c r="G8" s="18">
        <f>G9+G21+G28+G36+G38+G43+G45+G52+G54+G56+G58+G60+G65+G67+G69+G71+G77+G79+G81+G83+G85+G93+G95+G98+G101+G104+G106+G108+G110+G119+G126+G128+G136+G138+G140+G142+G149+G151+G153+G159+G161+G163+G165+G167+G173+G175+G177+G179+G185+G187+G191+G193+G195+G197+G201+G203</f>
        <v>238953650</v>
      </c>
      <c r="H8" s="18">
        <f>H9+H21+H28+H36+H38+H43+H45+H52+H54+H56+H58+H60+H65+H67+H69+H71+H77+H79+H81+H83+H85+H93+H95+H98+H101+H104+H106+H108+H110+H119+H126+H128+H136+H138+H140+H142+H149+H151+H153+H159+H161+H163+H165+H167+H173+H175+H177+H179+H185+H187+H191+H193+H195+H197+H201+H203</f>
        <v>327300</v>
      </c>
      <c r="I8" s="18">
        <f>I9+I21+I28+I36+I38+I43+I45+I52+I54+I56+I58+I60+I65+I67+I69+I71+I77+I79+I81+I83+I85+I93+I95+I98+I101+I104+I106+I108+I110+I119+I126+I128+I136+I138+I140+I142+I149+I151+I153+I159+I161+I163+I165+I167+I173+I175+I177+I179+I185+I187+I191+I193+I195+I197+I201+I203</f>
        <v>-25590500</v>
      </c>
      <c r="J8" s="18">
        <f>J9+J21+J28+J36+J38+J43+J45+J52+J54+J56+J58+J60+J65+J67+J69+J71+J77+J79+J81+J83+J85+J93+J95+J98+J101+J104+J106+J108+J110+J119+J126+J128+J136+J138+J140+J142+J149+J151+J153+J159+J161+J163+J165+J167+J173+J175+J177+J179+J185+J187+J191+J193+J195+J197+J201+J203</f>
        <v>10968428450</v>
      </c>
      <c r="K8" s="18">
        <f>K9+K21+K28+K36+K38+K43+K45+K52+K54+K56+K58+K60+K65+K67+K69+K71+K77+K79+K81+K83+K85+K93+K95+K98+K101+K104+K106+K108+K110+K119+K126+K128+K136+K138+K140+K142+K149+K151+K153+K159+K161+K163+K165+K167+K173+K175+K177+K179+K185+K187+K191+K193+K195+K197+K201+K203</f>
        <v>171479100</v>
      </c>
      <c r="L8" s="18">
        <f t="shared" ref="L8:O8" si="0">L9+L21+L28+L36+L38+L43+L45+L52+L54+L56+L58+L60+L65+L67+L69+L71+L77+L79+L81+L83+L85+L93+L95+L98+L101+L104+L106+L108+L110+L119+L126+L128+L136+L138+L140+L142+L149+L151+L153+L159+L161+L163+L165+L167+L173+L175+L177+L179+L185+L187+L191+L193+L195+L197+L201+L203</f>
        <v>-1635101577900</v>
      </c>
      <c r="M8" s="18">
        <f t="shared" si="0"/>
        <v>-3.07030499944357e+17</v>
      </c>
      <c r="N8" s="18">
        <f t="shared" si="0"/>
        <v>3.07030510888722e+17</v>
      </c>
      <c r="O8" s="18">
        <f t="shared" si="0"/>
        <v>-8.80844431275e+24</v>
      </c>
      <c r="P8" s="41"/>
    </row>
    <row r="9" customHeight="1" spans="1:16">
      <c r="A9" s="19" t="s">
        <v>58</v>
      </c>
      <c r="B9" s="20" t="s">
        <v>59</v>
      </c>
      <c r="C9" s="20" t="s">
        <v>59</v>
      </c>
      <c r="D9" s="21">
        <f>SUM(D10:D20)</f>
        <v>4463</v>
      </c>
      <c r="E9" s="21">
        <f>SUM(E10:E20)</f>
        <v>4074</v>
      </c>
      <c r="F9" s="21"/>
      <c r="G9" s="21">
        <f>SUM(G10:G20)</f>
        <v>975900</v>
      </c>
      <c r="H9" s="21">
        <f>SUM(H10:H20)</f>
        <v>0</v>
      </c>
      <c r="I9" s="21">
        <f t="shared" ref="I9:O9" si="1">SUM(I10:I20)</f>
        <v>304650</v>
      </c>
      <c r="J9" s="21">
        <f t="shared" si="1"/>
        <v>1222200</v>
      </c>
      <c r="K9" s="21">
        <f t="shared" si="1"/>
        <v>1526850</v>
      </c>
      <c r="L9" s="21">
        <f t="shared" si="1"/>
        <v>1526850</v>
      </c>
      <c r="M9" s="21">
        <f t="shared" si="1"/>
        <v>0</v>
      </c>
      <c r="N9" s="21">
        <f t="shared" si="1"/>
        <v>1526850</v>
      </c>
      <c r="O9" s="21">
        <f t="shared" si="1"/>
        <v>0</v>
      </c>
      <c r="P9" s="42"/>
    </row>
    <row r="10" s="2" customFormat="1" customHeight="1" spans="1:16">
      <c r="A10" s="22" t="s">
        <v>60</v>
      </c>
      <c r="B10" s="23" t="s">
        <v>61</v>
      </c>
      <c r="C10" s="23" t="s">
        <v>61</v>
      </c>
      <c r="D10" s="24">
        <v>119</v>
      </c>
      <c r="E10" s="24">
        <v>120</v>
      </c>
      <c r="F10" s="25">
        <v>0.3</v>
      </c>
      <c r="G10" s="24">
        <v>30900</v>
      </c>
      <c r="H10" s="24"/>
      <c r="I10" s="24">
        <f>ROUND((D10+E10)*500*F10-G10,0)</f>
        <v>4950</v>
      </c>
      <c r="J10" s="24">
        <f>ROUND(E10*1000*F10,0)</f>
        <v>36000</v>
      </c>
      <c r="K10" s="24">
        <f>IF(ROUND(J10+I10+H10,0)&lt;0,0,ROUND(J10+I10+H10,0))</f>
        <v>40950</v>
      </c>
      <c r="L10" s="43">
        <f>M10+N10</f>
        <v>40950</v>
      </c>
      <c r="M10" s="43">
        <v>0</v>
      </c>
      <c r="N10" s="44">
        <f>K10-M10</f>
        <v>40950</v>
      </c>
      <c r="O10" s="44">
        <f>IF(ROUND(J10+I10,0)&lt;0,ROUND(J10+I10,0),0)</f>
        <v>0</v>
      </c>
      <c r="P10" s="23"/>
    </row>
    <row r="11" s="2" customFormat="1" customHeight="1" spans="1:16">
      <c r="A11" s="22" t="s">
        <v>62</v>
      </c>
      <c r="B11" s="23" t="s">
        <v>63</v>
      </c>
      <c r="C11" s="23" t="s">
        <v>63</v>
      </c>
      <c r="D11" s="24">
        <v>147</v>
      </c>
      <c r="E11" s="24">
        <v>137</v>
      </c>
      <c r="F11" s="25">
        <v>0.3</v>
      </c>
      <c r="G11" s="24">
        <v>25800</v>
      </c>
      <c r="H11" s="24"/>
      <c r="I11" s="24">
        <f t="shared" ref="I11:I42" si="2">ROUND((D11+E11)*500*F11-G11,0)</f>
        <v>16800</v>
      </c>
      <c r="J11" s="24">
        <f t="shared" ref="J11:J42" si="3">ROUND(E11*1000*F11,0)</f>
        <v>41100</v>
      </c>
      <c r="K11" s="24">
        <f t="shared" ref="K11:K42" si="4">IF(ROUND(J11+I11+H11,0)&lt;0,0,ROUND(J11+I11+H11,0))</f>
        <v>57900</v>
      </c>
      <c r="L11" s="43">
        <f t="shared" ref="L11:L42" si="5">K11</f>
        <v>57900</v>
      </c>
      <c r="M11" s="43">
        <v>0</v>
      </c>
      <c r="N11" s="44">
        <f t="shared" ref="N11:N42" si="6">K11-M11</f>
        <v>57900</v>
      </c>
      <c r="O11" s="44">
        <f t="shared" ref="O11:O42" si="7">IF(ROUND(J11+I11,0)&lt;0,ROUND(J11+I11,0),0)</f>
        <v>0</v>
      </c>
      <c r="P11" s="23"/>
    </row>
    <row r="12" s="2" customFormat="1" customHeight="1" spans="1:16">
      <c r="A12" s="22" t="s">
        <v>64</v>
      </c>
      <c r="B12" s="23" t="s">
        <v>65</v>
      </c>
      <c r="C12" s="23" t="s">
        <v>65</v>
      </c>
      <c r="D12" s="24">
        <v>119</v>
      </c>
      <c r="E12" s="24">
        <v>122</v>
      </c>
      <c r="F12" s="25">
        <v>0.3</v>
      </c>
      <c r="G12" s="24">
        <v>31500</v>
      </c>
      <c r="H12" s="24"/>
      <c r="I12" s="24">
        <f t="shared" si="2"/>
        <v>4650</v>
      </c>
      <c r="J12" s="24">
        <f t="shared" si="3"/>
        <v>36600</v>
      </c>
      <c r="K12" s="24">
        <f t="shared" si="4"/>
        <v>41250</v>
      </c>
      <c r="L12" s="43">
        <f t="shared" si="5"/>
        <v>41250</v>
      </c>
      <c r="M12" s="43">
        <v>0</v>
      </c>
      <c r="N12" s="44">
        <f t="shared" si="6"/>
        <v>41250</v>
      </c>
      <c r="O12" s="44">
        <f t="shared" si="7"/>
        <v>0</v>
      </c>
      <c r="P12" s="23"/>
    </row>
    <row r="13" s="2" customFormat="1" customHeight="1" spans="1:16">
      <c r="A13" s="22" t="s">
        <v>66</v>
      </c>
      <c r="B13" s="23" t="s">
        <v>67</v>
      </c>
      <c r="C13" s="23" t="s">
        <v>67</v>
      </c>
      <c r="D13" s="24">
        <v>179</v>
      </c>
      <c r="E13" s="24">
        <v>180</v>
      </c>
      <c r="F13" s="25">
        <v>0.3</v>
      </c>
      <c r="G13" s="24">
        <v>41700</v>
      </c>
      <c r="H13" s="24"/>
      <c r="I13" s="24">
        <f t="shared" si="2"/>
        <v>12150</v>
      </c>
      <c r="J13" s="24">
        <f t="shared" si="3"/>
        <v>54000</v>
      </c>
      <c r="K13" s="24">
        <f t="shared" si="4"/>
        <v>66150</v>
      </c>
      <c r="L13" s="43">
        <f t="shared" si="5"/>
        <v>66150</v>
      </c>
      <c r="M13" s="43">
        <v>0</v>
      </c>
      <c r="N13" s="44">
        <f t="shared" si="6"/>
        <v>66150</v>
      </c>
      <c r="O13" s="44">
        <f t="shared" si="7"/>
        <v>0</v>
      </c>
      <c r="P13" s="23"/>
    </row>
    <row r="14" s="2" customFormat="1" customHeight="1" spans="1:16">
      <c r="A14" s="22" t="s">
        <v>68</v>
      </c>
      <c r="B14" s="23" t="s">
        <v>69</v>
      </c>
      <c r="C14" s="23" t="s">
        <v>69</v>
      </c>
      <c r="D14" s="24">
        <v>726</v>
      </c>
      <c r="E14" s="24">
        <v>726</v>
      </c>
      <c r="F14" s="25">
        <v>0.3</v>
      </c>
      <c r="G14" s="24">
        <v>100800</v>
      </c>
      <c r="H14" s="24"/>
      <c r="I14" s="24">
        <f t="shared" si="2"/>
        <v>117000</v>
      </c>
      <c r="J14" s="24">
        <f t="shared" si="3"/>
        <v>217800</v>
      </c>
      <c r="K14" s="24">
        <f t="shared" si="4"/>
        <v>334800</v>
      </c>
      <c r="L14" s="43">
        <f t="shared" si="5"/>
        <v>334800</v>
      </c>
      <c r="M14" s="43">
        <v>0</v>
      </c>
      <c r="N14" s="44">
        <f t="shared" si="6"/>
        <v>334800</v>
      </c>
      <c r="O14" s="44">
        <f t="shared" si="7"/>
        <v>0</v>
      </c>
      <c r="P14" s="23"/>
    </row>
    <row r="15" s="2" customFormat="1" customHeight="1" spans="1:16">
      <c r="A15" s="22" t="s">
        <v>70</v>
      </c>
      <c r="B15" s="23" t="s">
        <v>71</v>
      </c>
      <c r="C15" s="23" t="s">
        <v>71</v>
      </c>
      <c r="D15" s="24">
        <v>1347</v>
      </c>
      <c r="E15" s="24">
        <v>1085</v>
      </c>
      <c r="F15" s="25">
        <v>0.3</v>
      </c>
      <c r="G15" s="24">
        <v>353100</v>
      </c>
      <c r="H15" s="24"/>
      <c r="I15" s="24">
        <f t="shared" si="2"/>
        <v>11700</v>
      </c>
      <c r="J15" s="24">
        <f t="shared" si="3"/>
        <v>325500</v>
      </c>
      <c r="K15" s="24">
        <f t="shared" si="4"/>
        <v>337200</v>
      </c>
      <c r="L15" s="43">
        <f t="shared" si="5"/>
        <v>337200</v>
      </c>
      <c r="M15" s="43">
        <v>0</v>
      </c>
      <c r="N15" s="44">
        <f t="shared" si="6"/>
        <v>337200</v>
      </c>
      <c r="O15" s="44">
        <f t="shared" si="7"/>
        <v>0</v>
      </c>
      <c r="P15" s="23"/>
    </row>
    <row r="16" s="2" customFormat="1" customHeight="1" spans="1:16">
      <c r="A16" s="22" t="s">
        <v>72</v>
      </c>
      <c r="B16" s="23" t="s">
        <v>73</v>
      </c>
      <c r="C16" s="23" t="s">
        <v>73</v>
      </c>
      <c r="D16" s="24">
        <v>490</v>
      </c>
      <c r="E16" s="24">
        <v>474</v>
      </c>
      <c r="F16" s="25">
        <v>0.3</v>
      </c>
      <c r="G16" s="24">
        <v>87600</v>
      </c>
      <c r="H16" s="24"/>
      <c r="I16" s="24">
        <f t="shared" si="2"/>
        <v>57000</v>
      </c>
      <c r="J16" s="24">
        <f t="shared" si="3"/>
        <v>142200</v>
      </c>
      <c r="K16" s="24">
        <f t="shared" si="4"/>
        <v>199200</v>
      </c>
      <c r="L16" s="43">
        <f t="shared" si="5"/>
        <v>199200</v>
      </c>
      <c r="M16" s="43">
        <v>0</v>
      </c>
      <c r="N16" s="44">
        <f t="shared" si="6"/>
        <v>199200</v>
      </c>
      <c r="O16" s="44">
        <f t="shared" si="7"/>
        <v>0</v>
      </c>
      <c r="P16" s="23"/>
    </row>
    <row r="17" s="2" customFormat="1" customHeight="1" spans="1:16">
      <c r="A17" s="22" t="s">
        <v>74</v>
      </c>
      <c r="B17" s="23" t="s">
        <v>75</v>
      </c>
      <c r="C17" s="23" t="s">
        <v>75</v>
      </c>
      <c r="D17" s="24">
        <v>263</v>
      </c>
      <c r="E17" s="24">
        <v>226</v>
      </c>
      <c r="F17" s="25">
        <v>0.3</v>
      </c>
      <c r="G17" s="24">
        <v>61200</v>
      </c>
      <c r="H17" s="24"/>
      <c r="I17" s="24">
        <f t="shared" si="2"/>
        <v>12150</v>
      </c>
      <c r="J17" s="24">
        <f t="shared" si="3"/>
        <v>67800</v>
      </c>
      <c r="K17" s="24">
        <f t="shared" si="4"/>
        <v>79950</v>
      </c>
      <c r="L17" s="43">
        <f t="shared" si="5"/>
        <v>79950</v>
      </c>
      <c r="M17" s="43">
        <v>0</v>
      </c>
      <c r="N17" s="44">
        <f t="shared" si="6"/>
        <v>79950</v>
      </c>
      <c r="O17" s="44">
        <f t="shared" si="7"/>
        <v>0</v>
      </c>
      <c r="P17" s="23"/>
    </row>
    <row r="18" s="2" customFormat="1" customHeight="1" spans="1:16">
      <c r="A18" s="22" t="s">
        <v>76</v>
      </c>
      <c r="B18" s="23" t="s">
        <v>77</v>
      </c>
      <c r="C18" s="23" t="s">
        <v>77</v>
      </c>
      <c r="D18" s="24">
        <v>294</v>
      </c>
      <c r="E18" s="24">
        <v>256</v>
      </c>
      <c r="F18" s="25">
        <v>0.3</v>
      </c>
      <c r="G18" s="24">
        <v>54000</v>
      </c>
      <c r="H18" s="24"/>
      <c r="I18" s="24">
        <f t="shared" si="2"/>
        <v>28500</v>
      </c>
      <c r="J18" s="24">
        <f t="shared" si="3"/>
        <v>76800</v>
      </c>
      <c r="K18" s="24">
        <f t="shared" si="4"/>
        <v>105300</v>
      </c>
      <c r="L18" s="43">
        <f t="shared" si="5"/>
        <v>105300</v>
      </c>
      <c r="M18" s="43">
        <v>0</v>
      </c>
      <c r="N18" s="44">
        <f t="shared" si="6"/>
        <v>105300</v>
      </c>
      <c r="O18" s="44">
        <f t="shared" si="7"/>
        <v>0</v>
      </c>
      <c r="P18" s="23"/>
    </row>
    <row r="19" s="2" customFormat="1" customHeight="1" spans="1:16">
      <c r="A19" s="22" t="s">
        <v>78</v>
      </c>
      <c r="B19" s="23" t="s">
        <v>79</v>
      </c>
      <c r="C19" s="23" t="s">
        <v>79</v>
      </c>
      <c r="D19" s="24">
        <v>499</v>
      </c>
      <c r="E19" s="24">
        <v>493</v>
      </c>
      <c r="F19" s="25">
        <v>0.3</v>
      </c>
      <c r="G19" s="24">
        <v>122400</v>
      </c>
      <c r="H19" s="24"/>
      <c r="I19" s="24">
        <f t="shared" si="2"/>
        <v>26400</v>
      </c>
      <c r="J19" s="24">
        <f t="shared" si="3"/>
        <v>147900</v>
      </c>
      <c r="K19" s="24">
        <f t="shared" si="4"/>
        <v>174300</v>
      </c>
      <c r="L19" s="43">
        <f t="shared" si="5"/>
        <v>174300</v>
      </c>
      <c r="M19" s="43">
        <v>0</v>
      </c>
      <c r="N19" s="44">
        <f t="shared" si="6"/>
        <v>174300</v>
      </c>
      <c r="O19" s="44">
        <f t="shared" si="7"/>
        <v>0</v>
      </c>
      <c r="P19" s="23"/>
    </row>
    <row r="20" s="2" customFormat="1" customHeight="1" spans="1:16">
      <c r="A20" s="22" t="s">
        <v>80</v>
      </c>
      <c r="B20" s="23" t="s">
        <v>81</v>
      </c>
      <c r="C20" s="23" t="s">
        <v>81</v>
      </c>
      <c r="D20" s="24">
        <v>280</v>
      </c>
      <c r="E20" s="24">
        <v>255</v>
      </c>
      <c r="F20" s="25">
        <v>0.3</v>
      </c>
      <c r="G20" s="24">
        <v>66900</v>
      </c>
      <c r="H20" s="24"/>
      <c r="I20" s="24">
        <f t="shared" si="2"/>
        <v>13350</v>
      </c>
      <c r="J20" s="24">
        <f t="shared" si="3"/>
        <v>76500</v>
      </c>
      <c r="K20" s="24">
        <f t="shared" si="4"/>
        <v>89850</v>
      </c>
      <c r="L20" s="43">
        <f t="shared" si="5"/>
        <v>89850</v>
      </c>
      <c r="M20" s="43">
        <v>0</v>
      </c>
      <c r="N20" s="44">
        <f t="shared" si="6"/>
        <v>89850</v>
      </c>
      <c r="O20" s="44">
        <f t="shared" si="7"/>
        <v>0</v>
      </c>
      <c r="P20" s="23"/>
    </row>
    <row r="21" customHeight="1" spans="1:16">
      <c r="A21" s="19" t="s">
        <v>82</v>
      </c>
      <c r="B21" s="20" t="s">
        <v>83</v>
      </c>
      <c r="C21" s="20" t="s">
        <v>83</v>
      </c>
      <c r="D21" s="21">
        <f>SUM(D22:D27)</f>
        <v>326</v>
      </c>
      <c r="E21" s="21">
        <f>SUM(E22:E27)</f>
        <v>348</v>
      </c>
      <c r="F21" s="21"/>
      <c r="G21" s="21">
        <f>SUM(G22:G27)</f>
        <v>76200</v>
      </c>
      <c r="H21" s="21">
        <f>SUM(H22:H27)</f>
        <v>0</v>
      </c>
      <c r="I21" s="21">
        <f t="shared" ref="I21:O21" si="8">SUM(I22:I27)</f>
        <v>24900</v>
      </c>
      <c r="J21" s="21">
        <f t="shared" si="8"/>
        <v>104400</v>
      </c>
      <c r="K21" s="21">
        <f t="shared" si="8"/>
        <v>129300</v>
      </c>
      <c r="L21" s="21">
        <f t="shared" si="8"/>
        <v>129300</v>
      </c>
      <c r="M21" s="21">
        <f t="shared" si="8"/>
        <v>0</v>
      </c>
      <c r="N21" s="21">
        <f t="shared" si="8"/>
        <v>129300</v>
      </c>
      <c r="O21" s="21">
        <f t="shared" si="8"/>
        <v>0</v>
      </c>
      <c r="P21" s="42"/>
    </row>
    <row r="22" s="2" customFormat="1" customHeight="1" spans="1:16">
      <c r="A22" s="22" t="s">
        <v>84</v>
      </c>
      <c r="B22" s="26" t="s">
        <v>85</v>
      </c>
      <c r="C22" s="23" t="s">
        <v>86</v>
      </c>
      <c r="D22" s="24">
        <v>36</v>
      </c>
      <c r="E22" s="24">
        <v>40</v>
      </c>
      <c r="F22" s="25">
        <v>0.3</v>
      </c>
      <c r="G22" s="24">
        <v>13200</v>
      </c>
      <c r="H22" s="24"/>
      <c r="I22" s="24">
        <f t="shared" si="2"/>
        <v>-1800</v>
      </c>
      <c r="J22" s="24">
        <f t="shared" si="3"/>
        <v>12000</v>
      </c>
      <c r="K22" s="24">
        <f t="shared" si="4"/>
        <v>10200</v>
      </c>
      <c r="L22" s="43">
        <f t="shared" si="5"/>
        <v>10200</v>
      </c>
      <c r="M22" s="43">
        <v>0</v>
      </c>
      <c r="N22" s="44">
        <f t="shared" si="6"/>
        <v>10200</v>
      </c>
      <c r="O22" s="44">
        <f t="shared" si="7"/>
        <v>0</v>
      </c>
      <c r="P22" s="23"/>
    </row>
    <row r="23" s="2" customFormat="1" customHeight="1" spans="1:16">
      <c r="A23" s="22" t="s">
        <v>87</v>
      </c>
      <c r="B23" s="23" t="s">
        <v>88</v>
      </c>
      <c r="C23" s="23" t="s">
        <v>89</v>
      </c>
      <c r="D23" s="24">
        <v>0</v>
      </c>
      <c r="E23" s="24">
        <v>0</v>
      </c>
      <c r="F23" s="25">
        <v>0.3</v>
      </c>
      <c r="G23" s="24">
        <v>0</v>
      </c>
      <c r="H23" s="24"/>
      <c r="I23" s="24">
        <f t="shared" si="2"/>
        <v>0</v>
      </c>
      <c r="J23" s="24">
        <f t="shared" si="3"/>
        <v>0</v>
      </c>
      <c r="K23" s="24">
        <f t="shared" si="4"/>
        <v>0</v>
      </c>
      <c r="L23" s="43">
        <f t="shared" si="5"/>
        <v>0</v>
      </c>
      <c r="M23" s="43">
        <v>0</v>
      </c>
      <c r="N23" s="44">
        <f t="shared" si="6"/>
        <v>0</v>
      </c>
      <c r="O23" s="44">
        <f t="shared" si="7"/>
        <v>0</v>
      </c>
      <c r="P23" s="23"/>
    </row>
    <row r="24" s="2" customFormat="1" customHeight="1" spans="1:16">
      <c r="A24" s="22">
        <v>440407000</v>
      </c>
      <c r="B24" s="23" t="s">
        <v>90</v>
      </c>
      <c r="C24" s="23" t="s">
        <v>91</v>
      </c>
      <c r="D24" s="24">
        <v>0</v>
      </c>
      <c r="E24" s="24">
        <v>0</v>
      </c>
      <c r="F24" s="25">
        <v>0.3</v>
      </c>
      <c r="G24" s="24"/>
      <c r="H24" s="24"/>
      <c r="I24" s="24">
        <f t="shared" si="2"/>
        <v>0</v>
      </c>
      <c r="J24" s="24">
        <f t="shared" si="3"/>
        <v>0</v>
      </c>
      <c r="K24" s="24">
        <f t="shared" si="4"/>
        <v>0</v>
      </c>
      <c r="L24" s="43">
        <f t="shared" si="5"/>
        <v>0</v>
      </c>
      <c r="M24" s="43">
        <v>0</v>
      </c>
      <c r="N24" s="44">
        <f t="shared" si="6"/>
        <v>0</v>
      </c>
      <c r="O24" s="44">
        <f t="shared" si="7"/>
        <v>0</v>
      </c>
      <c r="P24" s="23"/>
    </row>
    <row r="25" s="2" customFormat="1" customHeight="1" spans="1:16">
      <c r="A25" s="22" t="s">
        <v>84</v>
      </c>
      <c r="B25" s="26" t="s">
        <v>85</v>
      </c>
      <c r="C25" s="23" t="s">
        <v>85</v>
      </c>
      <c r="D25" s="24">
        <v>130</v>
      </c>
      <c r="E25" s="24">
        <v>122</v>
      </c>
      <c r="F25" s="25">
        <v>0.3</v>
      </c>
      <c r="G25" s="24">
        <v>26700</v>
      </c>
      <c r="H25" s="24"/>
      <c r="I25" s="24">
        <f t="shared" si="2"/>
        <v>11100</v>
      </c>
      <c r="J25" s="24">
        <f t="shared" si="3"/>
        <v>36600</v>
      </c>
      <c r="K25" s="24">
        <f t="shared" si="4"/>
        <v>47700</v>
      </c>
      <c r="L25" s="43">
        <f t="shared" si="5"/>
        <v>47700</v>
      </c>
      <c r="M25" s="43">
        <v>0</v>
      </c>
      <c r="N25" s="44">
        <f t="shared" si="6"/>
        <v>47700</v>
      </c>
      <c r="O25" s="44">
        <f t="shared" si="7"/>
        <v>0</v>
      </c>
      <c r="P25" s="23"/>
    </row>
    <row r="26" s="2" customFormat="1" customHeight="1" spans="1:16">
      <c r="A26" s="22" t="s">
        <v>87</v>
      </c>
      <c r="B26" s="23" t="s">
        <v>88</v>
      </c>
      <c r="C26" s="23" t="s">
        <v>88</v>
      </c>
      <c r="D26" s="24">
        <v>52</v>
      </c>
      <c r="E26" s="24">
        <v>60</v>
      </c>
      <c r="F26" s="25">
        <v>0.3</v>
      </c>
      <c r="G26" s="24">
        <v>6600</v>
      </c>
      <c r="H26" s="24"/>
      <c r="I26" s="24">
        <f t="shared" si="2"/>
        <v>10200</v>
      </c>
      <c r="J26" s="24">
        <f t="shared" si="3"/>
        <v>18000</v>
      </c>
      <c r="K26" s="24">
        <f t="shared" si="4"/>
        <v>28200</v>
      </c>
      <c r="L26" s="43">
        <f t="shared" si="5"/>
        <v>28200</v>
      </c>
      <c r="M26" s="43">
        <v>0</v>
      </c>
      <c r="N26" s="44">
        <f t="shared" si="6"/>
        <v>28200</v>
      </c>
      <c r="O26" s="44">
        <f t="shared" si="7"/>
        <v>0</v>
      </c>
      <c r="P26" s="23"/>
    </row>
    <row r="27" s="2" customFormat="1" customHeight="1" spans="1:16">
      <c r="A27" s="22" t="s">
        <v>92</v>
      </c>
      <c r="B27" s="23" t="s">
        <v>93</v>
      </c>
      <c r="C27" s="23" t="s">
        <v>93</v>
      </c>
      <c r="D27" s="24">
        <v>108</v>
      </c>
      <c r="E27" s="24">
        <v>126</v>
      </c>
      <c r="F27" s="25">
        <v>0.3</v>
      </c>
      <c r="G27" s="24">
        <v>29700</v>
      </c>
      <c r="H27" s="24"/>
      <c r="I27" s="24">
        <f t="shared" si="2"/>
        <v>5400</v>
      </c>
      <c r="J27" s="24">
        <f t="shared" si="3"/>
        <v>37800</v>
      </c>
      <c r="K27" s="24">
        <f t="shared" si="4"/>
        <v>43200</v>
      </c>
      <c r="L27" s="43">
        <f t="shared" si="5"/>
        <v>43200</v>
      </c>
      <c r="M27" s="43">
        <v>0</v>
      </c>
      <c r="N27" s="44">
        <f t="shared" si="6"/>
        <v>43200</v>
      </c>
      <c r="O27" s="44">
        <f t="shared" si="7"/>
        <v>0</v>
      </c>
      <c r="P27" s="23"/>
    </row>
    <row r="28" customHeight="1" spans="1:16">
      <c r="A28" s="19" t="s">
        <v>94</v>
      </c>
      <c r="B28" s="20" t="s">
        <v>95</v>
      </c>
      <c r="C28" s="20" t="s">
        <v>95</v>
      </c>
      <c r="D28" s="21">
        <f>SUM(D29:D35)</f>
        <v>7259</v>
      </c>
      <c r="E28" s="21">
        <f>SUM(E29:E35)</f>
        <v>4821</v>
      </c>
      <c r="F28" s="21"/>
      <c r="G28" s="21">
        <f>SUM(G29:G35)</f>
        <v>7031350</v>
      </c>
      <c r="H28" s="21">
        <f>SUM(H29:H35)</f>
        <v>0</v>
      </c>
      <c r="I28" s="21">
        <f t="shared" ref="I28:O28" si="9">SUM(I29:I35)</f>
        <v>-1560450</v>
      </c>
      <c r="J28" s="21">
        <f t="shared" si="9"/>
        <v>4367550</v>
      </c>
      <c r="K28" s="21">
        <f t="shared" si="9"/>
        <v>2807100</v>
      </c>
      <c r="L28" s="21">
        <f t="shared" si="9"/>
        <v>2807100</v>
      </c>
      <c r="M28" s="21">
        <f t="shared" si="9"/>
        <v>0</v>
      </c>
      <c r="N28" s="21">
        <f t="shared" si="9"/>
        <v>2807100</v>
      </c>
      <c r="O28" s="21">
        <f t="shared" si="9"/>
        <v>0</v>
      </c>
      <c r="P28" s="42"/>
    </row>
    <row r="29" s="2" customFormat="1" customHeight="1" spans="1:16">
      <c r="A29" s="22" t="s">
        <v>96</v>
      </c>
      <c r="B29" s="23" t="s">
        <v>97</v>
      </c>
      <c r="C29" s="23" t="s">
        <v>97</v>
      </c>
      <c r="D29" s="24">
        <v>0</v>
      </c>
      <c r="E29" s="24">
        <v>0</v>
      </c>
      <c r="F29" s="25">
        <v>0.85</v>
      </c>
      <c r="G29" s="24">
        <v>0</v>
      </c>
      <c r="H29" s="24"/>
      <c r="I29" s="24">
        <f t="shared" si="2"/>
        <v>0</v>
      </c>
      <c r="J29" s="24">
        <f t="shared" si="3"/>
        <v>0</v>
      </c>
      <c r="K29" s="24">
        <f t="shared" si="4"/>
        <v>0</v>
      </c>
      <c r="L29" s="43">
        <f t="shared" si="5"/>
        <v>0</v>
      </c>
      <c r="M29" s="43">
        <v>0</v>
      </c>
      <c r="N29" s="44">
        <f t="shared" si="6"/>
        <v>0</v>
      </c>
      <c r="O29" s="44">
        <f t="shared" si="7"/>
        <v>0</v>
      </c>
      <c r="P29" s="23"/>
    </row>
    <row r="30" s="2" customFormat="1" customHeight="1" spans="1:16">
      <c r="A30" s="22" t="s">
        <v>98</v>
      </c>
      <c r="B30" s="23" t="s">
        <v>99</v>
      </c>
      <c r="C30" s="23" t="s">
        <v>99</v>
      </c>
      <c r="D30" s="24">
        <v>282</v>
      </c>
      <c r="E30" s="24">
        <v>214</v>
      </c>
      <c r="F30" s="25">
        <v>0.85</v>
      </c>
      <c r="G30" s="24">
        <v>297500</v>
      </c>
      <c r="H30" s="24"/>
      <c r="I30" s="24">
        <f t="shared" si="2"/>
        <v>-86700</v>
      </c>
      <c r="J30" s="24">
        <f t="shared" si="3"/>
        <v>181900</v>
      </c>
      <c r="K30" s="24">
        <f t="shared" si="4"/>
        <v>95200</v>
      </c>
      <c r="L30" s="43">
        <f t="shared" si="5"/>
        <v>95200</v>
      </c>
      <c r="M30" s="43">
        <v>0</v>
      </c>
      <c r="N30" s="44">
        <f t="shared" si="6"/>
        <v>95200</v>
      </c>
      <c r="O30" s="44">
        <f t="shared" si="7"/>
        <v>0</v>
      </c>
      <c r="P30" s="23"/>
    </row>
    <row r="31" s="2" customFormat="1" customHeight="1" spans="1:16">
      <c r="A31" s="22" t="s">
        <v>100</v>
      </c>
      <c r="B31" s="23" t="s">
        <v>101</v>
      </c>
      <c r="C31" s="23" t="s">
        <v>101</v>
      </c>
      <c r="D31" s="24">
        <v>247</v>
      </c>
      <c r="E31" s="24">
        <v>227</v>
      </c>
      <c r="F31" s="25">
        <v>0.85</v>
      </c>
      <c r="G31" s="24">
        <v>212500</v>
      </c>
      <c r="H31" s="24"/>
      <c r="I31" s="24">
        <f t="shared" si="2"/>
        <v>-11050</v>
      </c>
      <c r="J31" s="24">
        <f t="shared" si="3"/>
        <v>192950</v>
      </c>
      <c r="K31" s="24">
        <f t="shared" si="4"/>
        <v>181900</v>
      </c>
      <c r="L31" s="43">
        <f t="shared" si="5"/>
        <v>181900</v>
      </c>
      <c r="M31" s="43">
        <v>0</v>
      </c>
      <c r="N31" s="44">
        <f t="shared" si="6"/>
        <v>181900</v>
      </c>
      <c r="O31" s="44">
        <f t="shared" si="7"/>
        <v>0</v>
      </c>
      <c r="P31" s="23"/>
    </row>
    <row r="32" s="2" customFormat="1" customHeight="1" spans="1:16">
      <c r="A32" s="22" t="s">
        <v>102</v>
      </c>
      <c r="B32" s="23" t="s">
        <v>103</v>
      </c>
      <c r="C32" s="23" t="s">
        <v>103</v>
      </c>
      <c r="D32" s="24">
        <v>2951</v>
      </c>
      <c r="E32" s="24">
        <v>1936</v>
      </c>
      <c r="F32" s="25">
        <v>0.85</v>
      </c>
      <c r="G32" s="24">
        <v>2593350</v>
      </c>
      <c r="H32" s="24"/>
      <c r="I32" s="24">
        <f t="shared" si="2"/>
        <v>-516375</v>
      </c>
      <c r="J32" s="24">
        <f t="shared" si="3"/>
        <v>1645600</v>
      </c>
      <c r="K32" s="24">
        <f t="shared" si="4"/>
        <v>1129225</v>
      </c>
      <c r="L32" s="43">
        <f t="shared" si="5"/>
        <v>1129225</v>
      </c>
      <c r="M32" s="43">
        <v>0</v>
      </c>
      <c r="N32" s="44">
        <f t="shared" si="6"/>
        <v>1129225</v>
      </c>
      <c r="O32" s="44">
        <f t="shared" si="7"/>
        <v>0</v>
      </c>
      <c r="P32" s="23"/>
    </row>
    <row r="33" s="2" customFormat="1" customHeight="1" spans="1:16">
      <c r="A33" s="22" t="s">
        <v>104</v>
      </c>
      <c r="B33" s="23" t="s">
        <v>105</v>
      </c>
      <c r="C33" s="23" t="s">
        <v>105</v>
      </c>
      <c r="D33" s="24">
        <v>1085</v>
      </c>
      <c r="E33" s="24">
        <v>646</v>
      </c>
      <c r="F33" s="25">
        <v>0.85</v>
      </c>
      <c r="G33" s="24">
        <v>1020000</v>
      </c>
      <c r="H33" s="24"/>
      <c r="I33" s="24">
        <f t="shared" si="2"/>
        <v>-284325</v>
      </c>
      <c r="J33" s="24">
        <f t="shared" si="3"/>
        <v>549100</v>
      </c>
      <c r="K33" s="24">
        <f t="shared" si="4"/>
        <v>264775</v>
      </c>
      <c r="L33" s="43">
        <f t="shared" si="5"/>
        <v>264775</v>
      </c>
      <c r="M33" s="43">
        <v>0</v>
      </c>
      <c r="N33" s="44">
        <f t="shared" si="6"/>
        <v>264775</v>
      </c>
      <c r="O33" s="44">
        <f t="shared" si="7"/>
        <v>0</v>
      </c>
      <c r="P33" s="23"/>
    </row>
    <row r="34" s="2" customFormat="1" customHeight="1" spans="1:16">
      <c r="A34" s="22" t="s">
        <v>106</v>
      </c>
      <c r="B34" s="23" t="s">
        <v>107</v>
      </c>
      <c r="C34" s="23" t="s">
        <v>107</v>
      </c>
      <c r="D34" s="24">
        <v>1010</v>
      </c>
      <c r="E34" s="24">
        <v>559</v>
      </c>
      <c r="F34" s="25">
        <v>1</v>
      </c>
      <c r="G34" s="24">
        <v>1224000</v>
      </c>
      <c r="H34" s="24"/>
      <c r="I34" s="24">
        <f t="shared" si="2"/>
        <v>-439500</v>
      </c>
      <c r="J34" s="24">
        <f t="shared" si="3"/>
        <v>559000</v>
      </c>
      <c r="K34" s="24">
        <f t="shared" si="4"/>
        <v>119500</v>
      </c>
      <c r="L34" s="43">
        <f t="shared" si="5"/>
        <v>119500</v>
      </c>
      <c r="M34" s="43">
        <v>0</v>
      </c>
      <c r="N34" s="44">
        <f t="shared" si="6"/>
        <v>119500</v>
      </c>
      <c r="O34" s="44">
        <f t="shared" si="7"/>
        <v>0</v>
      </c>
      <c r="P34" s="23"/>
    </row>
    <row r="35" s="2" customFormat="1" customHeight="1" spans="1:16">
      <c r="A35" s="22" t="s">
        <v>108</v>
      </c>
      <c r="B35" s="23" t="s">
        <v>109</v>
      </c>
      <c r="C35" s="23" t="s">
        <v>109</v>
      </c>
      <c r="D35" s="24">
        <v>1684</v>
      </c>
      <c r="E35" s="24">
        <v>1239</v>
      </c>
      <c r="F35" s="25">
        <v>1</v>
      </c>
      <c r="G35" s="24">
        <v>1684000</v>
      </c>
      <c r="H35" s="24"/>
      <c r="I35" s="24">
        <f t="shared" si="2"/>
        <v>-222500</v>
      </c>
      <c r="J35" s="24">
        <f t="shared" si="3"/>
        <v>1239000</v>
      </c>
      <c r="K35" s="24">
        <f t="shared" si="4"/>
        <v>1016500</v>
      </c>
      <c r="L35" s="43">
        <f t="shared" si="5"/>
        <v>1016500</v>
      </c>
      <c r="M35" s="43">
        <v>0</v>
      </c>
      <c r="N35" s="44">
        <f t="shared" si="6"/>
        <v>1016500</v>
      </c>
      <c r="O35" s="44">
        <f t="shared" si="7"/>
        <v>0</v>
      </c>
      <c r="P35" s="23"/>
    </row>
    <row r="36" customHeight="1" spans="1:16">
      <c r="A36" s="19" t="s">
        <v>110</v>
      </c>
      <c r="B36" s="20" t="s">
        <v>111</v>
      </c>
      <c r="C36" s="20" t="s">
        <v>111</v>
      </c>
      <c r="D36" s="21">
        <f>D37</f>
        <v>246</v>
      </c>
      <c r="E36" s="21">
        <f>E37</f>
        <v>142</v>
      </c>
      <c r="F36" s="21"/>
      <c r="G36" s="21">
        <f>G37</f>
        <v>209100</v>
      </c>
      <c r="H36" s="21">
        <f>H37</f>
        <v>0</v>
      </c>
      <c r="I36" s="21">
        <f t="shared" ref="I36:O36" si="10">I37</f>
        <v>-44200</v>
      </c>
      <c r="J36" s="21">
        <f t="shared" si="10"/>
        <v>120700</v>
      </c>
      <c r="K36" s="21">
        <f t="shared" si="10"/>
        <v>76500</v>
      </c>
      <c r="L36" s="21">
        <f t="shared" si="10"/>
        <v>76500</v>
      </c>
      <c r="M36" s="21">
        <f t="shared" si="10"/>
        <v>0</v>
      </c>
      <c r="N36" s="21">
        <f t="shared" si="10"/>
        <v>76500</v>
      </c>
      <c r="O36" s="21">
        <f t="shared" si="10"/>
        <v>0</v>
      </c>
      <c r="P36" s="42"/>
    </row>
    <row r="37" s="2" customFormat="1" customHeight="1" spans="1:16">
      <c r="A37" s="22" t="s">
        <v>110</v>
      </c>
      <c r="B37" s="23" t="s">
        <v>111</v>
      </c>
      <c r="C37" s="23" t="s">
        <v>111</v>
      </c>
      <c r="D37" s="24">
        <v>246</v>
      </c>
      <c r="E37" s="24">
        <v>142</v>
      </c>
      <c r="F37" s="25">
        <v>0.85</v>
      </c>
      <c r="G37" s="24">
        <v>209100</v>
      </c>
      <c r="H37" s="24"/>
      <c r="I37" s="24">
        <f t="shared" si="2"/>
        <v>-44200</v>
      </c>
      <c r="J37" s="24">
        <f t="shared" si="3"/>
        <v>120700</v>
      </c>
      <c r="K37" s="24">
        <f t="shared" si="4"/>
        <v>76500</v>
      </c>
      <c r="L37" s="43">
        <f t="shared" si="5"/>
        <v>76500</v>
      </c>
      <c r="M37" s="43">
        <v>0</v>
      </c>
      <c r="N37" s="44">
        <f t="shared" si="6"/>
        <v>76500</v>
      </c>
      <c r="O37" s="44">
        <f t="shared" si="7"/>
        <v>0</v>
      </c>
      <c r="P37" s="23"/>
    </row>
    <row r="38" customHeight="1" spans="1:16">
      <c r="A38" s="19" t="s">
        <v>112</v>
      </c>
      <c r="B38" s="20" t="s">
        <v>113</v>
      </c>
      <c r="C38" s="20" t="s">
        <v>113</v>
      </c>
      <c r="D38" s="21">
        <f>SUM(D39:D42)</f>
        <v>1028</v>
      </c>
      <c r="E38" s="21">
        <f>SUM(E39:E42)</f>
        <v>827</v>
      </c>
      <c r="F38" s="21"/>
      <c r="G38" s="21">
        <f>SUM(G39:G42)</f>
        <v>231900</v>
      </c>
      <c r="H38" s="21">
        <f>SUM(H39:H42)</f>
        <v>0</v>
      </c>
      <c r="I38" s="21">
        <f t="shared" ref="I38:O38" si="11">SUM(I39:I42)</f>
        <v>46350</v>
      </c>
      <c r="J38" s="21">
        <f t="shared" si="11"/>
        <v>248100</v>
      </c>
      <c r="K38" s="21">
        <f t="shared" si="11"/>
        <v>294450</v>
      </c>
      <c r="L38" s="21">
        <f t="shared" si="11"/>
        <v>294450</v>
      </c>
      <c r="M38" s="21">
        <f t="shared" si="11"/>
        <v>0</v>
      </c>
      <c r="N38" s="21">
        <f t="shared" si="11"/>
        <v>294450</v>
      </c>
      <c r="O38" s="21">
        <f t="shared" si="11"/>
        <v>0</v>
      </c>
      <c r="P38" s="42"/>
    </row>
    <row r="39" s="2" customFormat="1" customHeight="1" spans="1:16">
      <c r="A39" s="22" t="s">
        <v>114</v>
      </c>
      <c r="B39" s="23" t="s">
        <v>115</v>
      </c>
      <c r="C39" s="23" t="s">
        <v>115</v>
      </c>
      <c r="D39" s="24">
        <v>137</v>
      </c>
      <c r="E39" s="24">
        <v>89</v>
      </c>
      <c r="F39" s="25">
        <v>0.3</v>
      </c>
      <c r="G39" s="24">
        <v>32400</v>
      </c>
      <c r="H39" s="24"/>
      <c r="I39" s="24">
        <f t="shared" si="2"/>
        <v>1500</v>
      </c>
      <c r="J39" s="24">
        <f t="shared" si="3"/>
        <v>26700</v>
      </c>
      <c r="K39" s="24">
        <f t="shared" si="4"/>
        <v>28200</v>
      </c>
      <c r="L39" s="43">
        <f t="shared" si="5"/>
        <v>28200</v>
      </c>
      <c r="M39" s="43">
        <v>0</v>
      </c>
      <c r="N39" s="44">
        <f t="shared" si="6"/>
        <v>28200</v>
      </c>
      <c r="O39" s="44">
        <f t="shared" si="7"/>
        <v>0</v>
      </c>
      <c r="P39" s="23"/>
    </row>
    <row r="40" s="2" customFormat="1" customHeight="1" spans="1:16">
      <c r="A40" s="22" t="s">
        <v>116</v>
      </c>
      <c r="B40" s="23" t="s">
        <v>117</v>
      </c>
      <c r="C40" s="23" t="s">
        <v>117</v>
      </c>
      <c r="D40" s="24">
        <v>589</v>
      </c>
      <c r="E40" s="24">
        <v>504</v>
      </c>
      <c r="F40" s="25">
        <v>0.3</v>
      </c>
      <c r="G40" s="24">
        <v>146400</v>
      </c>
      <c r="H40" s="24"/>
      <c r="I40" s="24">
        <f t="shared" si="2"/>
        <v>17550</v>
      </c>
      <c r="J40" s="24">
        <f t="shared" si="3"/>
        <v>151200</v>
      </c>
      <c r="K40" s="24">
        <f t="shared" si="4"/>
        <v>168750</v>
      </c>
      <c r="L40" s="43">
        <f t="shared" si="5"/>
        <v>168750</v>
      </c>
      <c r="M40" s="43">
        <v>0</v>
      </c>
      <c r="N40" s="44">
        <f t="shared" si="6"/>
        <v>168750</v>
      </c>
      <c r="O40" s="44">
        <f t="shared" si="7"/>
        <v>0</v>
      </c>
      <c r="P40" s="23"/>
    </row>
    <row r="41" s="2" customFormat="1" customHeight="1" spans="1:16">
      <c r="A41" s="22" t="s">
        <v>118</v>
      </c>
      <c r="B41" s="23" t="s">
        <v>119</v>
      </c>
      <c r="C41" s="23" t="s">
        <v>119</v>
      </c>
      <c r="D41" s="24">
        <v>106</v>
      </c>
      <c r="E41" s="24">
        <v>83</v>
      </c>
      <c r="F41" s="25">
        <v>0.3</v>
      </c>
      <c r="G41" s="24">
        <v>16200</v>
      </c>
      <c r="H41" s="24"/>
      <c r="I41" s="24">
        <f t="shared" si="2"/>
        <v>12150</v>
      </c>
      <c r="J41" s="24">
        <f t="shared" si="3"/>
        <v>24900</v>
      </c>
      <c r="K41" s="24">
        <f t="shared" si="4"/>
        <v>37050</v>
      </c>
      <c r="L41" s="43">
        <f t="shared" si="5"/>
        <v>37050</v>
      </c>
      <c r="M41" s="43">
        <v>0</v>
      </c>
      <c r="N41" s="44">
        <f t="shared" si="6"/>
        <v>37050</v>
      </c>
      <c r="O41" s="44">
        <f t="shared" si="7"/>
        <v>0</v>
      </c>
      <c r="P41" s="23"/>
    </row>
    <row r="42" s="2" customFormat="1" customHeight="1" spans="1:16">
      <c r="A42" s="22" t="s">
        <v>120</v>
      </c>
      <c r="B42" s="23" t="s">
        <v>121</v>
      </c>
      <c r="C42" s="23" t="s">
        <v>121</v>
      </c>
      <c r="D42" s="24">
        <v>196</v>
      </c>
      <c r="E42" s="24">
        <v>151</v>
      </c>
      <c r="F42" s="25">
        <v>0.3</v>
      </c>
      <c r="G42" s="24">
        <v>36900</v>
      </c>
      <c r="H42" s="24"/>
      <c r="I42" s="24">
        <f t="shared" si="2"/>
        <v>15150</v>
      </c>
      <c r="J42" s="24">
        <f t="shared" si="3"/>
        <v>45300</v>
      </c>
      <c r="K42" s="24">
        <f t="shared" si="4"/>
        <v>60450</v>
      </c>
      <c r="L42" s="43">
        <f t="shared" si="5"/>
        <v>60450</v>
      </c>
      <c r="M42" s="43">
        <v>0</v>
      </c>
      <c r="N42" s="44">
        <f t="shared" si="6"/>
        <v>60450</v>
      </c>
      <c r="O42" s="44">
        <f t="shared" si="7"/>
        <v>0</v>
      </c>
      <c r="P42" s="23"/>
    </row>
    <row r="43" customHeight="1" spans="1:16">
      <c r="A43" s="19" t="s">
        <v>122</v>
      </c>
      <c r="B43" s="20" t="s">
        <v>123</v>
      </c>
      <c r="C43" s="20" t="s">
        <v>123</v>
      </c>
      <c r="D43" s="21">
        <f>D44</f>
        <v>349</v>
      </c>
      <c r="E43" s="21">
        <f>E44</f>
        <v>378</v>
      </c>
      <c r="F43" s="21"/>
      <c r="G43" s="21">
        <f>G44</f>
        <v>57000</v>
      </c>
      <c r="H43" s="21">
        <f>H44</f>
        <v>0</v>
      </c>
      <c r="I43" s="21">
        <f t="shared" ref="I43:I74" si="12">ROUND((D43+E43)*500*F43-G43,0)</f>
        <v>-57000</v>
      </c>
      <c r="J43" s="21">
        <f t="shared" si="12"/>
        <v>10773000000</v>
      </c>
      <c r="K43" s="21">
        <f t="shared" si="12"/>
        <v>57000</v>
      </c>
      <c r="L43" s="21">
        <f t="shared" si="12"/>
        <v>-1635273000000</v>
      </c>
      <c r="M43" s="21">
        <f t="shared" si="12"/>
        <v>-3.07030500000057e+17</v>
      </c>
      <c r="N43" s="21">
        <f t="shared" si="12"/>
        <v>3.07030510773e+17</v>
      </c>
      <c r="O43" s="21">
        <f t="shared" si="12"/>
        <v>-8.80844431275e+24</v>
      </c>
      <c r="P43" s="42"/>
    </row>
    <row r="44" s="2" customFormat="1" customHeight="1" spans="1:16">
      <c r="A44" s="22" t="s">
        <v>122</v>
      </c>
      <c r="B44" s="23" t="s">
        <v>123</v>
      </c>
      <c r="C44" s="23" t="s">
        <v>123</v>
      </c>
      <c r="D44" s="24">
        <v>349</v>
      </c>
      <c r="E44" s="24">
        <v>378</v>
      </c>
      <c r="F44" s="25">
        <v>0.3</v>
      </c>
      <c r="G44" s="24">
        <v>57000</v>
      </c>
      <c r="H44" s="24"/>
      <c r="I44" s="24">
        <f t="shared" ref="I44:I74" si="13">ROUND((D44+E44)*500*F44-G44,0)</f>
        <v>52050</v>
      </c>
      <c r="J44" s="24">
        <f t="shared" ref="J44:J74" si="14">ROUND(E44*1000*F44,0)</f>
        <v>113400</v>
      </c>
      <c r="K44" s="24">
        <f t="shared" ref="K44:K74" si="15">IF(ROUND(J44+I44+H44,0)&lt;0,0,ROUND(J44+I44+H44,0))</f>
        <v>165450</v>
      </c>
      <c r="L44" s="43">
        <f t="shared" ref="L44:L74" si="16">K44</f>
        <v>165450</v>
      </c>
      <c r="M44" s="43">
        <v>0</v>
      </c>
      <c r="N44" s="44">
        <f t="shared" ref="N44:N74" si="17">K44-M44</f>
        <v>165450</v>
      </c>
      <c r="O44" s="44">
        <f t="shared" ref="O44:O74" si="18">IF(ROUND(J44+I44,0)&lt;0,ROUND(J44+I44,0),0)</f>
        <v>0</v>
      </c>
      <c r="P44" s="23"/>
    </row>
    <row r="45" customHeight="1" spans="1:16">
      <c r="A45" s="19" t="s">
        <v>124</v>
      </c>
      <c r="B45" s="20" t="s">
        <v>125</v>
      </c>
      <c r="C45" s="20" t="s">
        <v>125</v>
      </c>
      <c r="D45" s="21">
        <f>SUM(D46:D51)</f>
        <v>9301</v>
      </c>
      <c r="E45" s="21">
        <f>SUM(E46:E51)</f>
        <v>8102</v>
      </c>
      <c r="F45" s="21"/>
      <c r="G45" s="21">
        <f>SUM(G46:G51)</f>
        <v>7949200</v>
      </c>
      <c r="H45" s="21">
        <f>SUM(H46:H51)</f>
        <v>0</v>
      </c>
      <c r="I45" s="21">
        <f t="shared" ref="I45:O45" si="19">SUM(I46:I51)</f>
        <v>-552925</v>
      </c>
      <c r="J45" s="21">
        <f t="shared" si="19"/>
        <v>6886700</v>
      </c>
      <c r="K45" s="21">
        <f t="shared" si="19"/>
        <v>6333775</v>
      </c>
      <c r="L45" s="21">
        <f t="shared" si="19"/>
        <v>6333775</v>
      </c>
      <c r="M45" s="21">
        <f t="shared" si="19"/>
        <v>0</v>
      </c>
      <c r="N45" s="21">
        <f t="shared" si="19"/>
        <v>6333775</v>
      </c>
      <c r="O45" s="21">
        <f t="shared" si="19"/>
        <v>0</v>
      </c>
      <c r="P45" s="42"/>
    </row>
    <row r="46" s="2" customFormat="1" customHeight="1" spans="1:16">
      <c r="A46" s="22" t="s">
        <v>126</v>
      </c>
      <c r="B46" s="23" t="s">
        <v>127</v>
      </c>
      <c r="C46" s="23" t="s">
        <v>127</v>
      </c>
      <c r="D46" s="24">
        <v>1351</v>
      </c>
      <c r="E46" s="24">
        <v>785</v>
      </c>
      <c r="F46" s="25">
        <v>0.85</v>
      </c>
      <c r="G46" s="24">
        <v>1139000</v>
      </c>
      <c r="H46" s="24"/>
      <c r="I46" s="24">
        <f t="shared" si="13"/>
        <v>-231200</v>
      </c>
      <c r="J46" s="24">
        <f t="shared" si="14"/>
        <v>667250</v>
      </c>
      <c r="K46" s="24">
        <f t="shared" si="15"/>
        <v>436050</v>
      </c>
      <c r="L46" s="43">
        <f t="shared" si="16"/>
        <v>436050</v>
      </c>
      <c r="M46" s="43">
        <v>0</v>
      </c>
      <c r="N46" s="44">
        <f t="shared" si="17"/>
        <v>436050</v>
      </c>
      <c r="O46" s="44">
        <f t="shared" si="18"/>
        <v>0</v>
      </c>
      <c r="P46" s="23"/>
    </row>
    <row r="47" s="2" customFormat="1" customHeight="1" spans="1:16">
      <c r="A47" s="22" t="s">
        <v>128</v>
      </c>
      <c r="B47" s="23" t="s">
        <v>129</v>
      </c>
      <c r="C47" s="23" t="s">
        <v>129</v>
      </c>
      <c r="D47" s="24">
        <v>900</v>
      </c>
      <c r="E47" s="24">
        <v>925</v>
      </c>
      <c r="F47" s="25">
        <v>0.85</v>
      </c>
      <c r="G47" s="24">
        <v>765000</v>
      </c>
      <c r="H47" s="24"/>
      <c r="I47" s="24">
        <f t="shared" si="13"/>
        <v>10625</v>
      </c>
      <c r="J47" s="24">
        <f t="shared" si="14"/>
        <v>786250</v>
      </c>
      <c r="K47" s="24">
        <f t="shared" si="15"/>
        <v>796875</v>
      </c>
      <c r="L47" s="43">
        <f t="shared" si="16"/>
        <v>796875</v>
      </c>
      <c r="M47" s="43">
        <v>0</v>
      </c>
      <c r="N47" s="44">
        <f t="shared" si="17"/>
        <v>796875</v>
      </c>
      <c r="O47" s="44">
        <f t="shared" si="18"/>
        <v>0</v>
      </c>
      <c r="P47" s="23"/>
    </row>
    <row r="48" s="2" customFormat="1" customHeight="1" spans="1:16">
      <c r="A48" s="22" t="s">
        <v>130</v>
      </c>
      <c r="B48" s="23" t="s">
        <v>131</v>
      </c>
      <c r="C48" s="23" t="s">
        <v>131</v>
      </c>
      <c r="D48" s="24">
        <v>821</v>
      </c>
      <c r="E48" s="24">
        <v>645</v>
      </c>
      <c r="F48" s="25">
        <v>0.85</v>
      </c>
      <c r="G48" s="24">
        <v>697850</v>
      </c>
      <c r="H48" s="24"/>
      <c r="I48" s="24">
        <f t="shared" si="13"/>
        <v>-74800</v>
      </c>
      <c r="J48" s="24">
        <f t="shared" si="14"/>
        <v>548250</v>
      </c>
      <c r="K48" s="24">
        <f t="shared" si="15"/>
        <v>473450</v>
      </c>
      <c r="L48" s="43">
        <f t="shared" si="16"/>
        <v>473450</v>
      </c>
      <c r="M48" s="43">
        <v>0</v>
      </c>
      <c r="N48" s="44">
        <f t="shared" si="17"/>
        <v>473450</v>
      </c>
      <c r="O48" s="44">
        <f t="shared" si="18"/>
        <v>0</v>
      </c>
      <c r="P48" s="23"/>
    </row>
    <row r="49" s="2" customFormat="1" customHeight="1" spans="1:16">
      <c r="A49" s="22" t="s">
        <v>132</v>
      </c>
      <c r="B49" s="23" t="s">
        <v>133</v>
      </c>
      <c r="C49" s="23" t="s">
        <v>133</v>
      </c>
      <c r="D49" s="24">
        <v>2889</v>
      </c>
      <c r="E49" s="24">
        <v>2889</v>
      </c>
      <c r="F49" s="25">
        <v>0.85</v>
      </c>
      <c r="G49" s="24">
        <v>2542350</v>
      </c>
      <c r="H49" s="24"/>
      <c r="I49" s="24">
        <f t="shared" si="13"/>
        <v>-86700</v>
      </c>
      <c r="J49" s="24">
        <f t="shared" si="14"/>
        <v>2455650</v>
      </c>
      <c r="K49" s="24">
        <f t="shared" si="15"/>
        <v>2368950</v>
      </c>
      <c r="L49" s="43">
        <f t="shared" si="16"/>
        <v>2368950</v>
      </c>
      <c r="M49" s="43">
        <v>0</v>
      </c>
      <c r="N49" s="44">
        <f t="shared" si="17"/>
        <v>2368950</v>
      </c>
      <c r="O49" s="44">
        <f t="shared" si="18"/>
        <v>0</v>
      </c>
      <c r="P49" s="23"/>
    </row>
    <row r="50" s="2" customFormat="1" customHeight="1" spans="1:16">
      <c r="A50" s="22" t="s">
        <v>134</v>
      </c>
      <c r="B50" s="23" t="s">
        <v>135</v>
      </c>
      <c r="C50" s="23" t="s">
        <v>135</v>
      </c>
      <c r="D50" s="24">
        <v>1540</v>
      </c>
      <c r="E50" s="24">
        <v>1366</v>
      </c>
      <c r="F50" s="25">
        <v>0.85</v>
      </c>
      <c r="G50" s="24">
        <v>1275000</v>
      </c>
      <c r="H50" s="24"/>
      <c r="I50" s="24">
        <f t="shared" si="13"/>
        <v>-39950</v>
      </c>
      <c r="J50" s="24">
        <f t="shared" si="14"/>
        <v>1161100</v>
      </c>
      <c r="K50" s="24">
        <f t="shared" si="15"/>
        <v>1121150</v>
      </c>
      <c r="L50" s="43">
        <f t="shared" si="16"/>
        <v>1121150</v>
      </c>
      <c r="M50" s="43">
        <v>0</v>
      </c>
      <c r="N50" s="44">
        <f t="shared" si="17"/>
        <v>1121150</v>
      </c>
      <c r="O50" s="44">
        <f t="shared" si="18"/>
        <v>0</v>
      </c>
      <c r="P50" s="23"/>
    </row>
    <row r="51" s="2" customFormat="1" customHeight="1" spans="1:16">
      <c r="A51" s="22" t="s">
        <v>136</v>
      </c>
      <c r="B51" s="23" t="s">
        <v>137</v>
      </c>
      <c r="C51" s="23" t="s">
        <v>137</v>
      </c>
      <c r="D51" s="24">
        <v>1800</v>
      </c>
      <c r="E51" s="24">
        <v>1492</v>
      </c>
      <c r="F51" s="25">
        <v>0.85</v>
      </c>
      <c r="G51" s="24">
        <v>1530000</v>
      </c>
      <c r="H51" s="24"/>
      <c r="I51" s="24">
        <f t="shared" si="13"/>
        <v>-130900</v>
      </c>
      <c r="J51" s="24">
        <f t="shared" si="14"/>
        <v>1268200</v>
      </c>
      <c r="K51" s="24">
        <f t="shared" si="15"/>
        <v>1137300</v>
      </c>
      <c r="L51" s="43">
        <f t="shared" si="16"/>
        <v>1137300</v>
      </c>
      <c r="M51" s="43">
        <v>0</v>
      </c>
      <c r="N51" s="44">
        <f t="shared" si="17"/>
        <v>1137300</v>
      </c>
      <c r="O51" s="44">
        <f t="shared" si="18"/>
        <v>0</v>
      </c>
      <c r="P51" s="23"/>
    </row>
    <row r="52" customHeight="1" spans="1:16">
      <c r="A52" s="19" t="s">
        <v>138</v>
      </c>
      <c r="B52" s="20" t="s">
        <v>139</v>
      </c>
      <c r="C52" s="20" t="s">
        <v>139</v>
      </c>
      <c r="D52" s="21">
        <f>D53</f>
        <v>2742</v>
      </c>
      <c r="E52" s="21">
        <f>E53</f>
        <v>2742</v>
      </c>
      <c r="F52" s="21"/>
      <c r="G52" s="21">
        <f>G53</f>
        <v>2742000</v>
      </c>
      <c r="H52" s="21">
        <f>H53</f>
        <v>0</v>
      </c>
      <c r="I52" s="21">
        <f t="shared" ref="I52:O52" si="20">I53</f>
        <v>0</v>
      </c>
      <c r="J52" s="21">
        <f t="shared" si="20"/>
        <v>2742000</v>
      </c>
      <c r="K52" s="21">
        <f t="shared" si="20"/>
        <v>2742000</v>
      </c>
      <c r="L52" s="21">
        <f t="shared" si="20"/>
        <v>2742000</v>
      </c>
      <c r="M52" s="21">
        <f t="shared" si="20"/>
        <v>0</v>
      </c>
      <c r="N52" s="21">
        <f t="shared" si="20"/>
        <v>2742000</v>
      </c>
      <c r="O52" s="21">
        <f t="shared" si="20"/>
        <v>0</v>
      </c>
      <c r="P52" s="42"/>
    </row>
    <row r="53" s="2" customFormat="1" customHeight="1" spans="1:16">
      <c r="A53" s="22" t="s">
        <v>138</v>
      </c>
      <c r="B53" s="23" t="s">
        <v>139</v>
      </c>
      <c r="C53" s="23" t="s">
        <v>139</v>
      </c>
      <c r="D53" s="24">
        <v>2742</v>
      </c>
      <c r="E53" s="24">
        <v>2742</v>
      </c>
      <c r="F53" s="25">
        <v>1</v>
      </c>
      <c r="G53" s="24">
        <v>2742000</v>
      </c>
      <c r="H53" s="24"/>
      <c r="I53" s="24">
        <f t="shared" si="13"/>
        <v>0</v>
      </c>
      <c r="J53" s="24">
        <f t="shared" si="14"/>
        <v>2742000</v>
      </c>
      <c r="K53" s="24">
        <f t="shared" si="15"/>
        <v>2742000</v>
      </c>
      <c r="L53" s="43">
        <f t="shared" si="16"/>
        <v>2742000</v>
      </c>
      <c r="M53" s="43">
        <v>0</v>
      </c>
      <c r="N53" s="44">
        <f t="shared" si="17"/>
        <v>2742000</v>
      </c>
      <c r="O53" s="44">
        <f t="shared" si="18"/>
        <v>0</v>
      </c>
      <c r="P53" s="23"/>
    </row>
    <row r="54" customHeight="1" spans="1:16">
      <c r="A54" s="19" t="s">
        <v>140</v>
      </c>
      <c r="B54" s="20" t="s">
        <v>141</v>
      </c>
      <c r="C54" s="20" t="s">
        <v>141</v>
      </c>
      <c r="D54" s="21">
        <f>D55</f>
        <v>1496</v>
      </c>
      <c r="E54" s="21">
        <f>E55</f>
        <v>1432</v>
      </c>
      <c r="F54" s="21"/>
      <c r="G54" s="21">
        <f>G55</f>
        <v>1271600</v>
      </c>
      <c r="H54" s="21">
        <f>H55</f>
        <v>0</v>
      </c>
      <c r="I54" s="21">
        <f t="shared" ref="I54:O54" si="21">I55</f>
        <v>-27200</v>
      </c>
      <c r="J54" s="21">
        <f t="shared" si="21"/>
        <v>1217200</v>
      </c>
      <c r="K54" s="21">
        <f t="shared" si="21"/>
        <v>1190000</v>
      </c>
      <c r="L54" s="21">
        <f t="shared" si="21"/>
        <v>1190000</v>
      </c>
      <c r="M54" s="21">
        <f t="shared" si="21"/>
        <v>0</v>
      </c>
      <c r="N54" s="21">
        <f t="shared" si="21"/>
        <v>1190000</v>
      </c>
      <c r="O54" s="21">
        <f t="shared" si="21"/>
        <v>0</v>
      </c>
      <c r="P54" s="42"/>
    </row>
    <row r="55" s="2" customFormat="1" customHeight="1" spans="1:16">
      <c r="A55" s="22" t="s">
        <v>140</v>
      </c>
      <c r="B55" s="23" t="s">
        <v>141</v>
      </c>
      <c r="C55" s="23" t="s">
        <v>141</v>
      </c>
      <c r="D55" s="24">
        <v>1496</v>
      </c>
      <c r="E55" s="24">
        <v>1432</v>
      </c>
      <c r="F55" s="25">
        <v>0.85</v>
      </c>
      <c r="G55" s="24">
        <v>1271600</v>
      </c>
      <c r="H55" s="24"/>
      <c r="I55" s="24">
        <f t="shared" si="13"/>
        <v>-27200</v>
      </c>
      <c r="J55" s="24">
        <f t="shared" si="14"/>
        <v>1217200</v>
      </c>
      <c r="K55" s="24">
        <f t="shared" si="15"/>
        <v>1190000</v>
      </c>
      <c r="L55" s="43">
        <f t="shared" si="16"/>
        <v>1190000</v>
      </c>
      <c r="M55" s="43">
        <v>0</v>
      </c>
      <c r="N55" s="44">
        <f t="shared" si="17"/>
        <v>1190000</v>
      </c>
      <c r="O55" s="44">
        <f t="shared" si="18"/>
        <v>0</v>
      </c>
      <c r="P55" s="23"/>
    </row>
    <row r="56" customHeight="1" spans="1:16">
      <c r="A56" s="19" t="s">
        <v>142</v>
      </c>
      <c r="B56" s="20" t="s">
        <v>143</v>
      </c>
      <c r="C56" s="20" t="s">
        <v>143</v>
      </c>
      <c r="D56" s="21">
        <f>D57</f>
        <v>2493</v>
      </c>
      <c r="E56" s="21">
        <f>E57</f>
        <v>2493</v>
      </c>
      <c r="F56" s="21"/>
      <c r="G56" s="21">
        <f>G57</f>
        <v>2119050</v>
      </c>
      <c r="H56" s="21">
        <f>H57</f>
        <v>0</v>
      </c>
      <c r="I56" s="21">
        <f t="shared" ref="I56:O56" si="22">I57</f>
        <v>0</v>
      </c>
      <c r="J56" s="21">
        <f t="shared" si="22"/>
        <v>2119050</v>
      </c>
      <c r="K56" s="21">
        <f t="shared" si="22"/>
        <v>2119050</v>
      </c>
      <c r="L56" s="21">
        <f t="shared" si="22"/>
        <v>2119050</v>
      </c>
      <c r="M56" s="21">
        <f t="shared" si="22"/>
        <v>0</v>
      </c>
      <c r="N56" s="21">
        <f t="shared" si="22"/>
        <v>2119050</v>
      </c>
      <c r="O56" s="21">
        <f t="shared" si="22"/>
        <v>0</v>
      </c>
      <c r="P56" s="42"/>
    </row>
    <row r="57" s="2" customFormat="1" customHeight="1" spans="1:16">
      <c r="A57" s="22" t="s">
        <v>142</v>
      </c>
      <c r="B57" s="23" t="s">
        <v>143</v>
      </c>
      <c r="C57" s="23" t="s">
        <v>143</v>
      </c>
      <c r="D57" s="24">
        <v>2493</v>
      </c>
      <c r="E57" s="24">
        <v>2493</v>
      </c>
      <c r="F57" s="25">
        <v>0.85</v>
      </c>
      <c r="G57" s="24">
        <v>2119050</v>
      </c>
      <c r="H57" s="24"/>
      <c r="I57" s="24">
        <f t="shared" si="13"/>
        <v>0</v>
      </c>
      <c r="J57" s="24">
        <f t="shared" si="14"/>
        <v>2119050</v>
      </c>
      <c r="K57" s="24">
        <f t="shared" si="15"/>
        <v>2119050</v>
      </c>
      <c r="L57" s="43">
        <f t="shared" si="16"/>
        <v>2119050</v>
      </c>
      <c r="M57" s="43">
        <v>0</v>
      </c>
      <c r="N57" s="44">
        <f t="shared" si="17"/>
        <v>2119050</v>
      </c>
      <c r="O57" s="44">
        <f t="shared" si="18"/>
        <v>0</v>
      </c>
      <c r="P57" s="23"/>
    </row>
    <row r="58" customHeight="1" spans="1:16">
      <c r="A58" s="19" t="s">
        <v>144</v>
      </c>
      <c r="B58" s="20" t="s">
        <v>145</v>
      </c>
      <c r="C58" s="20" t="s">
        <v>145</v>
      </c>
      <c r="D58" s="21">
        <f>D59</f>
        <v>1060</v>
      </c>
      <c r="E58" s="21">
        <f>E59</f>
        <v>901</v>
      </c>
      <c r="F58" s="21"/>
      <c r="G58" s="21">
        <f>G59</f>
        <v>1000000</v>
      </c>
      <c r="H58" s="21">
        <f>H59</f>
        <v>0</v>
      </c>
      <c r="I58" s="21">
        <f t="shared" ref="I58:O58" si="23">I59</f>
        <v>-19500</v>
      </c>
      <c r="J58" s="21">
        <f t="shared" si="23"/>
        <v>901000</v>
      </c>
      <c r="K58" s="21">
        <f t="shared" si="23"/>
        <v>881500</v>
      </c>
      <c r="L58" s="21">
        <f t="shared" si="23"/>
        <v>881500</v>
      </c>
      <c r="M58" s="21">
        <f t="shared" si="23"/>
        <v>0</v>
      </c>
      <c r="N58" s="21">
        <f t="shared" si="23"/>
        <v>881500</v>
      </c>
      <c r="O58" s="21">
        <f t="shared" si="23"/>
        <v>0</v>
      </c>
      <c r="P58" s="42"/>
    </row>
    <row r="59" s="2" customFormat="1" customHeight="1" spans="1:16">
      <c r="A59" s="22" t="s">
        <v>144</v>
      </c>
      <c r="B59" s="23" t="s">
        <v>145</v>
      </c>
      <c r="C59" s="23" t="s">
        <v>145</v>
      </c>
      <c r="D59" s="24">
        <v>1060</v>
      </c>
      <c r="E59" s="24">
        <v>901</v>
      </c>
      <c r="F59" s="25">
        <v>1</v>
      </c>
      <c r="G59" s="24">
        <v>1000000</v>
      </c>
      <c r="H59" s="24"/>
      <c r="I59" s="24">
        <f t="shared" si="13"/>
        <v>-19500</v>
      </c>
      <c r="J59" s="24">
        <f t="shared" si="14"/>
        <v>901000</v>
      </c>
      <c r="K59" s="24">
        <f t="shared" si="15"/>
        <v>881500</v>
      </c>
      <c r="L59" s="43">
        <f t="shared" si="16"/>
        <v>881500</v>
      </c>
      <c r="M59" s="43">
        <v>0</v>
      </c>
      <c r="N59" s="44">
        <f t="shared" si="17"/>
        <v>881500</v>
      </c>
      <c r="O59" s="44">
        <f t="shared" si="18"/>
        <v>0</v>
      </c>
      <c r="P59" s="23"/>
    </row>
    <row r="60" customHeight="1" spans="1:16">
      <c r="A60" s="19" t="s">
        <v>146</v>
      </c>
      <c r="B60" s="20" t="s">
        <v>147</v>
      </c>
      <c r="C60" s="20" t="s">
        <v>147</v>
      </c>
      <c r="D60" s="21">
        <f>SUM(D61:D64)</f>
        <v>6486</v>
      </c>
      <c r="E60" s="21">
        <f>SUM(E61:E64)</f>
        <v>6400</v>
      </c>
      <c r="F60" s="21"/>
      <c r="G60" s="21">
        <f>SUM(G61:G64)</f>
        <v>6008300</v>
      </c>
      <c r="H60" s="21">
        <f>SUM(H61:H64)</f>
        <v>0</v>
      </c>
      <c r="I60" s="21">
        <f t="shared" ref="I60:O60" si="24">SUM(I61:I64)</f>
        <v>38250</v>
      </c>
      <c r="J60" s="21">
        <f t="shared" si="24"/>
        <v>6010000</v>
      </c>
      <c r="K60" s="21">
        <f t="shared" si="24"/>
        <v>6048250</v>
      </c>
      <c r="L60" s="21">
        <f t="shared" si="24"/>
        <v>6048250</v>
      </c>
      <c r="M60" s="21">
        <f t="shared" si="24"/>
        <v>0</v>
      </c>
      <c r="N60" s="21">
        <f t="shared" si="24"/>
        <v>6048250</v>
      </c>
      <c r="O60" s="21">
        <f t="shared" si="24"/>
        <v>0</v>
      </c>
      <c r="P60" s="42"/>
    </row>
    <row r="61" s="2" customFormat="1" customHeight="1" spans="1:16">
      <c r="A61" s="22" t="s">
        <v>148</v>
      </c>
      <c r="B61" s="23" t="s">
        <v>149</v>
      </c>
      <c r="C61" s="23" t="s">
        <v>149</v>
      </c>
      <c r="D61" s="24">
        <v>4</v>
      </c>
      <c r="E61" s="24">
        <v>4</v>
      </c>
      <c r="F61" s="25">
        <v>0.85</v>
      </c>
      <c r="G61" s="24">
        <v>3400</v>
      </c>
      <c r="H61" s="24"/>
      <c r="I61" s="24">
        <f t="shared" si="13"/>
        <v>0</v>
      </c>
      <c r="J61" s="24">
        <f t="shared" si="14"/>
        <v>3400</v>
      </c>
      <c r="K61" s="24">
        <f t="shared" si="15"/>
        <v>3400</v>
      </c>
      <c r="L61" s="43">
        <f t="shared" si="16"/>
        <v>3400</v>
      </c>
      <c r="M61" s="43">
        <v>0</v>
      </c>
      <c r="N61" s="44">
        <f t="shared" si="17"/>
        <v>3400</v>
      </c>
      <c r="O61" s="44">
        <f t="shared" si="18"/>
        <v>0</v>
      </c>
      <c r="P61" s="23"/>
    </row>
    <row r="62" s="2" customFormat="1" customHeight="1" spans="1:16">
      <c r="A62" s="22" t="s">
        <v>150</v>
      </c>
      <c r="B62" s="23" t="s">
        <v>151</v>
      </c>
      <c r="C62" s="23" t="s">
        <v>151</v>
      </c>
      <c r="D62" s="24">
        <v>451</v>
      </c>
      <c r="E62" s="24">
        <v>365</v>
      </c>
      <c r="F62" s="25">
        <v>0.85</v>
      </c>
      <c r="G62" s="24">
        <v>308550</v>
      </c>
      <c r="H62" s="24"/>
      <c r="I62" s="24">
        <f t="shared" si="13"/>
        <v>38250</v>
      </c>
      <c r="J62" s="24">
        <f t="shared" si="14"/>
        <v>310250</v>
      </c>
      <c r="K62" s="24">
        <f t="shared" si="15"/>
        <v>348500</v>
      </c>
      <c r="L62" s="43">
        <f t="shared" si="16"/>
        <v>348500</v>
      </c>
      <c r="M62" s="43">
        <v>0</v>
      </c>
      <c r="N62" s="44">
        <f t="shared" si="17"/>
        <v>348500</v>
      </c>
      <c r="O62" s="44">
        <f t="shared" si="18"/>
        <v>0</v>
      </c>
      <c r="P62" s="23"/>
    </row>
    <row r="63" s="2" customFormat="1" customHeight="1" spans="1:16">
      <c r="A63" s="22" t="s">
        <v>152</v>
      </c>
      <c r="B63" s="23" t="s">
        <v>153</v>
      </c>
      <c r="C63" s="23" t="s">
        <v>153</v>
      </c>
      <c r="D63" s="24">
        <v>2231</v>
      </c>
      <c r="E63" s="24">
        <v>2231</v>
      </c>
      <c r="F63" s="25">
        <v>0.85</v>
      </c>
      <c r="G63" s="24">
        <v>1896350</v>
      </c>
      <c r="H63" s="24"/>
      <c r="I63" s="24">
        <f t="shared" si="13"/>
        <v>0</v>
      </c>
      <c r="J63" s="24">
        <f t="shared" si="14"/>
        <v>1896350</v>
      </c>
      <c r="K63" s="24">
        <f t="shared" si="15"/>
        <v>1896350</v>
      </c>
      <c r="L63" s="43">
        <f t="shared" si="16"/>
        <v>1896350</v>
      </c>
      <c r="M63" s="43">
        <v>0</v>
      </c>
      <c r="N63" s="44">
        <f t="shared" si="17"/>
        <v>1896350</v>
      </c>
      <c r="O63" s="44">
        <f t="shared" si="18"/>
        <v>0</v>
      </c>
      <c r="P63" s="23"/>
    </row>
    <row r="64" s="2" customFormat="1" customHeight="1" spans="1:16">
      <c r="A64" s="22" t="s">
        <v>154</v>
      </c>
      <c r="B64" s="23" t="s">
        <v>155</v>
      </c>
      <c r="C64" s="23" t="s">
        <v>155</v>
      </c>
      <c r="D64" s="24">
        <v>3800</v>
      </c>
      <c r="E64" s="24">
        <v>3800</v>
      </c>
      <c r="F64" s="25">
        <v>1</v>
      </c>
      <c r="G64" s="24">
        <v>3800000</v>
      </c>
      <c r="H64" s="24"/>
      <c r="I64" s="24">
        <f t="shared" si="13"/>
        <v>0</v>
      </c>
      <c r="J64" s="24">
        <f t="shared" si="14"/>
        <v>3800000</v>
      </c>
      <c r="K64" s="24">
        <f t="shared" si="15"/>
        <v>3800000</v>
      </c>
      <c r="L64" s="43">
        <f t="shared" si="16"/>
        <v>3800000</v>
      </c>
      <c r="M64" s="43">
        <v>0</v>
      </c>
      <c r="N64" s="44">
        <f t="shared" si="17"/>
        <v>3800000</v>
      </c>
      <c r="O64" s="44">
        <f t="shared" si="18"/>
        <v>0</v>
      </c>
      <c r="P64" s="23"/>
    </row>
    <row r="65" customHeight="1" spans="1:16">
      <c r="A65" s="19" t="s">
        <v>156</v>
      </c>
      <c r="B65" s="20" t="s">
        <v>157</v>
      </c>
      <c r="C65" s="20" t="s">
        <v>157</v>
      </c>
      <c r="D65" s="21">
        <f>D66</f>
        <v>5500</v>
      </c>
      <c r="E65" s="21">
        <f>E66</f>
        <v>5500</v>
      </c>
      <c r="F65" s="21"/>
      <c r="G65" s="21">
        <f>G66</f>
        <v>5500000</v>
      </c>
      <c r="H65" s="21">
        <f>H66</f>
        <v>0</v>
      </c>
      <c r="I65" s="21">
        <f t="shared" ref="I65:O65" si="25">I66</f>
        <v>0</v>
      </c>
      <c r="J65" s="21">
        <f t="shared" si="25"/>
        <v>5500000</v>
      </c>
      <c r="K65" s="21">
        <f t="shared" si="25"/>
        <v>5500000</v>
      </c>
      <c r="L65" s="21">
        <f t="shared" si="25"/>
        <v>5500000</v>
      </c>
      <c r="M65" s="21">
        <f t="shared" si="25"/>
        <v>0</v>
      </c>
      <c r="N65" s="21">
        <f t="shared" si="25"/>
        <v>5500000</v>
      </c>
      <c r="O65" s="21">
        <f t="shared" si="25"/>
        <v>0</v>
      </c>
      <c r="P65" s="42"/>
    </row>
    <row r="66" s="2" customFormat="1" customHeight="1" spans="1:16">
      <c r="A66" s="22" t="s">
        <v>156</v>
      </c>
      <c r="B66" s="23" t="s">
        <v>157</v>
      </c>
      <c r="C66" s="23" t="s">
        <v>157</v>
      </c>
      <c r="D66" s="24">
        <v>5500</v>
      </c>
      <c r="E66" s="24">
        <v>5500</v>
      </c>
      <c r="F66" s="25">
        <v>1</v>
      </c>
      <c r="G66" s="24">
        <v>5500000</v>
      </c>
      <c r="H66" s="24"/>
      <c r="I66" s="24">
        <f t="shared" si="13"/>
        <v>0</v>
      </c>
      <c r="J66" s="24">
        <f t="shared" si="14"/>
        <v>5500000</v>
      </c>
      <c r="K66" s="24">
        <f t="shared" si="15"/>
        <v>5500000</v>
      </c>
      <c r="L66" s="43">
        <f t="shared" si="16"/>
        <v>5500000</v>
      </c>
      <c r="M66" s="43">
        <v>0</v>
      </c>
      <c r="N66" s="44">
        <f t="shared" si="17"/>
        <v>5500000</v>
      </c>
      <c r="O66" s="44">
        <f t="shared" si="18"/>
        <v>0</v>
      </c>
      <c r="P66" s="23"/>
    </row>
    <row r="67" customHeight="1" spans="1:16">
      <c r="A67" s="19" t="s">
        <v>158</v>
      </c>
      <c r="B67" s="20" t="s">
        <v>159</v>
      </c>
      <c r="C67" s="20" t="s">
        <v>159</v>
      </c>
      <c r="D67" s="21">
        <f>D68</f>
        <v>3447</v>
      </c>
      <c r="E67" s="21">
        <f>E68</f>
        <v>3114</v>
      </c>
      <c r="F67" s="21"/>
      <c r="G67" s="21">
        <f>G68</f>
        <v>3450000</v>
      </c>
      <c r="H67" s="21">
        <f>H68</f>
        <v>0</v>
      </c>
      <c r="I67" s="21">
        <f t="shared" ref="I67:O67" si="26">I68</f>
        <v>-169500</v>
      </c>
      <c r="J67" s="21">
        <f t="shared" si="26"/>
        <v>3114000</v>
      </c>
      <c r="K67" s="21">
        <f t="shared" si="26"/>
        <v>2944500</v>
      </c>
      <c r="L67" s="21">
        <f t="shared" si="26"/>
        <v>2944500</v>
      </c>
      <c r="M67" s="21">
        <f t="shared" si="26"/>
        <v>0</v>
      </c>
      <c r="N67" s="21">
        <f t="shared" si="26"/>
        <v>2944500</v>
      </c>
      <c r="O67" s="21">
        <f t="shared" si="26"/>
        <v>0</v>
      </c>
      <c r="P67" s="42"/>
    </row>
    <row r="68" s="2" customFormat="1" customHeight="1" spans="1:16">
      <c r="A68" s="22" t="s">
        <v>158</v>
      </c>
      <c r="B68" s="23" t="s">
        <v>159</v>
      </c>
      <c r="C68" s="23" t="s">
        <v>159</v>
      </c>
      <c r="D68" s="24">
        <v>3447</v>
      </c>
      <c r="E68" s="24">
        <v>3114</v>
      </c>
      <c r="F68" s="25">
        <v>1</v>
      </c>
      <c r="G68" s="24">
        <v>3450000</v>
      </c>
      <c r="H68" s="24"/>
      <c r="I68" s="24">
        <f t="shared" si="13"/>
        <v>-169500</v>
      </c>
      <c r="J68" s="24">
        <f t="shared" si="14"/>
        <v>3114000</v>
      </c>
      <c r="K68" s="24">
        <f t="shared" si="15"/>
        <v>2944500</v>
      </c>
      <c r="L68" s="43">
        <f t="shared" si="16"/>
        <v>2944500</v>
      </c>
      <c r="M68" s="43">
        <v>0</v>
      </c>
      <c r="N68" s="44">
        <f t="shared" si="17"/>
        <v>2944500</v>
      </c>
      <c r="O68" s="44">
        <f t="shared" si="18"/>
        <v>0</v>
      </c>
      <c r="P68" s="23"/>
    </row>
    <row r="69" customHeight="1" spans="1:16">
      <c r="A69" s="19" t="s">
        <v>160</v>
      </c>
      <c r="B69" s="20" t="s">
        <v>161</v>
      </c>
      <c r="C69" s="20" t="s">
        <v>161</v>
      </c>
      <c r="D69" s="21">
        <f>D70</f>
        <v>2800</v>
      </c>
      <c r="E69" s="21">
        <f>E70</f>
        <v>2800</v>
      </c>
      <c r="F69" s="21"/>
      <c r="G69" s="21">
        <f>G70</f>
        <v>2800000</v>
      </c>
      <c r="H69" s="21">
        <f>H70</f>
        <v>0</v>
      </c>
      <c r="I69" s="21">
        <f t="shared" ref="I69:O69" si="27">I70</f>
        <v>0</v>
      </c>
      <c r="J69" s="21">
        <f t="shared" si="27"/>
        <v>2800000</v>
      </c>
      <c r="K69" s="21">
        <f t="shared" si="27"/>
        <v>2800000</v>
      </c>
      <c r="L69" s="21">
        <f t="shared" si="27"/>
        <v>2800000</v>
      </c>
      <c r="M69" s="21">
        <f t="shared" si="27"/>
        <v>0</v>
      </c>
      <c r="N69" s="21">
        <f t="shared" si="27"/>
        <v>2800000</v>
      </c>
      <c r="O69" s="21">
        <f t="shared" si="27"/>
        <v>0</v>
      </c>
      <c r="P69" s="42"/>
    </row>
    <row r="70" s="2" customFormat="1" customHeight="1" spans="1:16">
      <c r="A70" s="22" t="s">
        <v>160</v>
      </c>
      <c r="B70" s="23" t="s">
        <v>161</v>
      </c>
      <c r="C70" s="23" t="s">
        <v>161</v>
      </c>
      <c r="D70" s="24">
        <v>2800</v>
      </c>
      <c r="E70" s="24">
        <v>2800</v>
      </c>
      <c r="F70" s="25">
        <v>1</v>
      </c>
      <c r="G70" s="24">
        <v>2800000</v>
      </c>
      <c r="H70" s="24"/>
      <c r="I70" s="24">
        <f t="shared" si="13"/>
        <v>0</v>
      </c>
      <c r="J70" s="24">
        <f t="shared" si="14"/>
        <v>2800000</v>
      </c>
      <c r="K70" s="24">
        <f t="shared" si="15"/>
        <v>2800000</v>
      </c>
      <c r="L70" s="43">
        <f t="shared" si="16"/>
        <v>2800000</v>
      </c>
      <c r="M70" s="43">
        <v>0</v>
      </c>
      <c r="N70" s="44">
        <f t="shared" si="17"/>
        <v>2800000</v>
      </c>
      <c r="O70" s="44">
        <f t="shared" si="18"/>
        <v>0</v>
      </c>
      <c r="P70" s="23"/>
    </row>
    <row r="71" customHeight="1" spans="1:16">
      <c r="A71" s="19" t="s">
        <v>162</v>
      </c>
      <c r="B71" s="20" t="s">
        <v>163</v>
      </c>
      <c r="C71" s="20" t="s">
        <v>163</v>
      </c>
      <c r="D71" s="21">
        <f>SUM(D72:D76)</f>
        <v>6600</v>
      </c>
      <c r="E71" s="21">
        <f>SUM(E72:E76)</f>
        <v>5076</v>
      </c>
      <c r="F71" s="21"/>
      <c r="G71" s="21">
        <f>SUM(G72:G76)</f>
        <v>7030700</v>
      </c>
      <c r="H71" s="21">
        <f>SUM(H72:H76)</f>
        <v>0</v>
      </c>
      <c r="I71" s="21">
        <f t="shared" ref="I71:O71" si="28">SUM(I72:I76)</f>
        <v>-1193375</v>
      </c>
      <c r="J71" s="21">
        <f t="shared" si="28"/>
        <v>5075250</v>
      </c>
      <c r="K71" s="21">
        <f t="shared" si="28"/>
        <v>3881875</v>
      </c>
      <c r="L71" s="21">
        <f t="shared" si="28"/>
        <v>3881875</v>
      </c>
      <c r="M71" s="21">
        <f t="shared" si="28"/>
        <v>0</v>
      </c>
      <c r="N71" s="21">
        <f t="shared" si="28"/>
        <v>3881875</v>
      </c>
      <c r="O71" s="21">
        <f t="shared" si="28"/>
        <v>0</v>
      </c>
      <c r="P71" s="42"/>
    </row>
    <row r="72" s="2" customFormat="1" customHeight="1" spans="1:16">
      <c r="A72" s="22" t="s">
        <v>164</v>
      </c>
      <c r="B72" s="23" t="s">
        <v>165</v>
      </c>
      <c r="C72" s="23" t="s">
        <v>165</v>
      </c>
      <c r="D72" s="24">
        <v>4</v>
      </c>
      <c r="E72" s="24">
        <v>5</v>
      </c>
      <c r="F72" s="25">
        <v>0.85</v>
      </c>
      <c r="G72" s="24">
        <v>1700</v>
      </c>
      <c r="H72" s="24"/>
      <c r="I72" s="24">
        <f t="shared" si="13"/>
        <v>2125</v>
      </c>
      <c r="J72" s="24">
        <f t="shared" si="14"/>
        <v>4250</v>
      </c>
      <c r="K72" s="24">
        <f t="shared" si="15"/>
        <v>6375</v>
      </c>
      <c r="L72" s="43">
        <f t="shared" si="16"/>
        <v>6375</v>
      </c>
      <c r="M72" s="43">
        <v>0</v>
      </c>
      <c r="N72" s="44">
        <f t="shared" si="17"/>
        <v>6375</v>
      </c>
      <c r="O72" s="44">
        <f t="shared" si="18"/>
        <v>0</v>
      </c>
      <c r="P72" s="23"/>
    </row>
    <row r="73" s="2" customFormat="1" customHeight="1" spans="1:16">
      <c r="A73" s="22" t="s">
        <v>166</v>
      </c>
      <c r="B73" s="23" t="s">
        <v>167</v>
      </c>
      <c r="C73" s="23" t="s">
        <v>167</v>
      </c>
      <c r="D73" s="24">
        <v>1723</v>
      </c>
      <c r="E73" s="24">
        <v>687</v>
      </c>
      <c r="F73" s="25">
        <v>1</v>
      </c>
      <c r="G73" s="24">
        <v>1769000</v>
      </c>
      <c r="H73" s="24"/>
      <c r="I73" s="24">
        <f t="shared" si="13"/>
        <v>-564000</v>
      </c>
      <c r="J73" s="24">
        <f t="shared" si="14"/>
        <v>687000</v>
      </c>
      <c r="K73" s="24">
        <f t="shared" si="15"/>
        <v>123000</v>
      </c>
      <c r="L73" s="43">
        <f t="shared" si="16"/>
        <v>123000</v>
      </c>
      <c r="M73" s="43">
        <v>0</v>
      </c>
      <c r="N73" s="44">
        <f t="shared" si="17"/>
        <v>123000</v>
      </c>
      <c r="O73" s="44">
        <f t="shared" si="18"/>
        <v>0</v>
      </c>
      <c r="P73" s="23"/>
    </row>
    <row r="74" s="2" customFormat="1" customHeight="1" spans="1:16">
      <c r="A74" s="22" t="s">
        <v>168</v>
      </c>
      <c r="B74" s="23" t="s">
        <v>169</v>
      </c>
      <c r="C74" s="23" t="s">
        <v>169</v>
      </c>
      <c r="D74" s="24">
        <v>3344</v>
      </c>
      <c r="E74" s="24">
        <v>2994</v>
      </c>
      <c r="F74" s="25">
        <v>1</v>
      </c>
      <c r="G74" s="24">
        <v>3300000</v>
      </c>
      <c r="H74" s="24"/>
      <c r="I74" s="24">
        <f t="shared" si="13"/>
        <v>-131000</v>
      </c>
      <c r="J74" s="24">
        <f t="shared" si="14"/>
        <v>2994000</v>
      </c>
      <c r="K74" s="24">
        <f t="shared" si="15"/>
        <v>2863000</v>
      </c>
      <c r="L74" s="43">
        <f t="shared" si="16"/>
        <v>2863000</v>
      </c>
      <c r="M74" s="43">
        <v>0</v>
      </c>
      <c r="N74" s="44">
        <f t="shared" si="17"/>
        <v>2863000</v>
      </c>
      <c r="O74" s="44">
        <f t="shared" si="18"/>
        <v>0</v>
      </c>
      <c r="P74" s="23"/>
    </row>
    <row r="75" s="2" customFormat="1" customHeight="1" spans="1:16">
      <c r="A75" s="22" t="s">
        <v>170</v>
      </c>
      <c r="B75" s="23" t="s">
        <v>171</v>
      </c>
      <c r="C75" s="23" t="s">
        <v>171</v>
      </c>
      <c r="D75" s="24">
        <v>485</v>
      </c>
      <c r="E75" s="24">
        <v>387</v>
      </c>
      <c r="F75" s="25">
        <v>1</v>
      </c>
      <c r="G75" s="24">
        <v>600000</v>
      </c>
      <c r="H75" s="24"/>
      <c r="I75" s="24">
        <f t="shared" ref="I75:I106" si="29">ROUND((D75+E75)*500*F75-G75,0)</f>
        <v>-164000</v>
      </c>
      <c r="J75" s="24">
        <f t="shared" ref="J75:J106" si="30">ROUND(E75*1000*F75,0)</f>
        <v>387000</v>
      </c>
      <c r="K75" s="24">
        <f t="shared" ref="K75:K106" si="31">IF(ROUND(J75+I75+H75,0)&lt;0,0,ROUND(J75+I75+H75,0))</f>
        <v>223000</v>
      </c>
      <c r="L75" s="43">
        <f t="shared" ref="L75:L106" si="32">K75</f>
        <v>223000</v>
      </c>
      <c r="M75" s="43">
        <v>0</v>
      </c>
      <c r="N75" s="44">
        <f t="shared" ref="N75:N106" si="33">K75-M75</f>
        <v>223000</v>
      </c>
      <c r="O75" s="44">
        <f t="shared" ref="O75:O106" si="34">IF(ROUND(J75+I75,0)&lt;0,ROUND(J75+I75,0),0)</f>
        <v>0</v>
      </c>
      <c r="P75" s="23"/>
    </row>
    <row r="76" s="2" customFormat="1" customHeight="1" spans="1:16">
      <c r="A76" s="22" t="s">
        <v>172</v>
      </c>
      <c r="B76" s="23" t="s">
        <v>173</v>
      </c>
      <c r="C76" s="23" t="s">
        <v>173</v>
      </c>
      <c r="D76" s="24">
        <v>1044</v>
      </c>
      <c r="E76" s="24">
        <v>1003</v>
      </c>
      <c r="F76" s="25">
        <v>1</v>
      </c>
      <c r="G76" s="24">
        <v>1360000</v>
      </c>
      <c r="H76" s="24"/>
      <c r="I76" s="24">
        <f t="shared" si="29"/>
        <v>-336500</v>
      </c>
      <c r="J76" s="24">
        <f t="shared" si="30"/>
        <v>1003000</v>
      </c>
      <c r="K76" s="24">
        <f t="shared" si="31"/>
        <v>666500</v>
      </c>
      <c r="L76" s="43">
        <f t="shared" si="32"/>
        <v>666500</v>
      </c>
      <c r="M76" s="43">
        <v>0</v>
      </c>
      <c r="N76" s="44">
        <f t="shared" si="33"/>
        <v>666500</v>
      </c>
      <c r="O76" s="44">
        <f t="shared" si="34"/>
        <v>0</v>
      </c>
      <c r="P76" s="23"/>
    </row>
    <row r="77" customHeight="1" spans="1:16">
      <c r="A77" s="19" t="s">
        <v>174</v>
      </c>
      <c r="B77" s="20" t="s">
        <v>175</v>
      </c>
      <c r="C77" s="20" t="s">
        <v>175</v>
      </c>
      <c r="D77" s="21">
        <f>D78</f>
        <v>4420</v>
      </c>
      <c r="E77" s="21">
        <f>E78</f>
        <v>3306</v>
      </c>
      <c r="F77" s="21"/>
      <c r="G77" s="21">
        <f>G78</f>
        <v>4697000</v>
      </c>
      <c r="H77" s="21">
        <f>H78</f>
        <v>0</v>
      </c>
      <c r="I77" s="21">
        <f t="shared" ref="I77:O77" si="35">I78</f>
        <v>-834000</v>
      </c>
      <c r="J77" s="21">
        <f t="shared" si="35"/>
        <v>3306000</v>
      </c>
      <c r="K77" s="21">
        <f t="shared" si="35"/>
        <v>2472000</v>
      </c>
      <c r="L77" s="21">
        <f t="shared" si="35"/>
        <v>2472000</v>
      </c>
      <c r="M77" s="21">
        <f t="shared" si="35"/>
        <v>0</v>
      </c>
      <c r="N77" s="21">
        <f t="shared" si="35"/>
        <v>2472000</v>
      </c>
      <c r="O77" s="21">
        <f t="shared" si="35"/>
        <v>0</v>
      </c>
      <c r="P77" s="42"/>
    </row>
    <row r="78" s="2" customFormat="1" customHeight="1" spans="1:16">
      <c r="A78" s="22" t="s">
        <v>174</v>
      </c>
      <c r="B78" s="23" t="s">
        <v>175</v>
      </c>
      <c r="C78" s="23" t="s">
        <v>175</v>
      </c>
      <c r="D78" s="24">
        <v>4420</v>
      </c>
      <c r="E78" s="24">
        <v>3306</v>
      </c>
      <c r="F78" s="25">
        <v>1</v>
      </c>
      <c r="G78" s="24">
        <v>4697000</v>
      </c>
      <c r="H78" s="24"/>
      <c r="I78" s="24">
        <f t="shared" si="29"/>
        <v>-834000</v>
      </c>
      <c r="J78" s="24">
        <f t="shared" si="30"/>
        <v>3306000</v>
      </c>
      <c r="K78" s="24">
        <f t="shared" si="31"/>
        <v>2472000</v>
      </c>
      <c r="L78" s="43">
        <f t="shared" si="32"/>
        <v>2472000</v>
      </c>
      <c r="M78" s="43">
        <v>0</v>
      </c>
      <c r="N78" s="44">
        <f t="shared" si="33"/>
        <v>2472000</v>
      </c>
      <c r="O78" s="44">
        <f t="shared" si="34"/>
        <v>0</v>
      </c>
      <c r="P78" s="23"/>
    </row>
    <row r="79" customHeight="1" spans="1:16">
      <c r="A79" s="19" t="s">
        <v>176</v>
      </c>
      <c r="B79" s="20" t="s">
        <v>177</v>
      </c>
      <c r="C79" s="20" t="s">
        <v>177</v>
      </c>
      <c r="D79" s="21">
        <f>D80</f>
        <v>2083</v>
      </c>
      <c r="E79" s="21">
        <f>E80</f>
        <v>2071</v>
      </c>
      <c r="F79" s="21"/>
      <c r="G79" s="21">
        <f>G80</f>
        <v>2083000</v>
      </c>
      <c r="H79" s="21">
        <f>H80</f>
        <v>0</v>
      </c>
      <c r="I79" s="21">
        <f t="shared" ref="I79:O79" si="36">I80</f>
        <v>-6000</v>
      </c>
      <c r="J79" s="21">
        <f t="shared" si="36"/>
        <v>2071000</v>
      </c>
      <c r="K79" s="21">
        <f t="shared" si="36"/>
        <v>2065000</v>
      </c>
      <c r="L79" s="21">
        <f t="shared" si="36"/>
        <v>2065000</v>
      </c>
      <c r="M79" s="21">
        <f t="shared" si="36"/>
        <v>0</v>
      </c>
      <c r="N79" s="21">
        <f t="shared" si="36"/>
        <v>2065000</v>
      </c>
      <c r="O79" s="21">
        <f t="shared" si="36"/>
        <v>0</v>
      </c>
      <c r="P79" s="42"/>
    </row>
    <row r="80" s="2" customFormat="1" customHeight="1" spans="1:16">
      <c r="A80" s="22" t="s">
        <v>176</v>
      </c>
      <c r="B80" s="23" t="s">
        <v>177</v>
      </c>
      <c r="C80" s="23" t="s">
        <v>177</v>
      </c>
      <c r="D80" s="24">
        <v>2083</v>
      </c>
      <c r="E80" s="24">
        <v>2071</v>
      </c>
      <c r="F80" s="25">
        <v>1</v>
      </c>
      <c r="G80" s="24">
        <v>2083000</v>
      </c>
      <c r="H80" s="24"/>
      <c r="I80" s="24">
        <f t="shared" si="29"/>
        <v>-6000</v>
      </c>
      <c r="J80" s="24">
        <f t="shared" si="30"/>
        <v>2071000</v>
      </c>
      <c r="K80" s="24">
        <f t="shared" si="31"/>
        <v>2065000</v>
      </c>
      <c r="L80" s="43">
        <f t="shared" si="32"/>
        <v>2065000</v>
      </c>
      <c r="M80" s="43">
        <v>0</v>
      </c>
      <c r="N80" s="44">
        <f t="shared" si="33"/>
        <v>2065000</v>
      </c>
      <c r="O80" s="44">
        <f t="shared" si="34"/>
        <v>0</v>
      </c>
      <c r="P80" s="23"/>
    </row>
    <row r="81" customHeight="1" spans="1:16">
      <c r="A81" s="19" t="s">
        <v>178</v>
      </c>
      <c r="B81" s="20" t="s">
        <v>179</v>
      </c>
      <c r="C81" s="20" t="s">
        <v>179</v>
      </c>
      <c r="D81" s="21">
        <f>D82</f>
        <v>3300</v>
      </c>
      <c r="E81" s="21">
        <f>E82</f>
        <v>3102</v>
      </c>
      <c r="F81" s="21"/>
      <c r="G81" s="21">
        <f>G82</f>
        <v>3300000</v>
      </c>
      <c r="H81" s="21">
        <f>H82</f>
        <v>0</v>
      </c>
      <c r="I81" s="21">
        <f t="shared" ref="I81:O81" si="37">I82</f>
        <v>-99000</v>
      </c>
      <c r="J81" s="21">
        <f t="shared" si="37"/>
        <v>3102000</v>
      </c>
      <c r="K81" s="21">
        <f t="shared" si="37"/>
        <v>3003000</v>
      </c>
      <c r="L81" s="21">
        <f t="shared" si="37"/>
        <v>3003000</v>
      </c>
      <c r="M81" s="21">
        <f t="shared" si="37"/>
        <v>0</v>
      </c>
      <c r="N81" s="21">
        <f t="shared" si="37"/>
        <v>3003000</v>
      </c>
      <c r="O81" s="21">
        <f t="shared" si="37"/>
        <v>0</v>
      </c>
      <c r="P81" s="42"/>
    </row>
    <row r="82" s="2" customFormat="1" customHeight="1" spans="1:16">
      <c r="A82" s="22" t="s">
        <v>178</v>
      </c>
      <c r="B82" s="23" t="s">
        <v>179</v>
      </c>
      <c r="C82" s="23" t="s">
        <v>179</v>
      </c>
      <c r="D82" s="24">
        <v>3300</v>
      </c>
      <c r="E82" s="24">
        <v>3102</v>
      </c>
      <c r="F82" s="25">
        <v>1</v>
      </c>
      <c r="G82" s="24">
        <v>3300000</v>
      </c>
      <c r="H82" s="24"/>
      <c r="I82" s="24">
        <f t="shared" si="29"/>
        <v>-99000</v>
      </c>
      <c r="J82" s="24">
        <f t="shared" si="30"/>
        <v>3102000</v>
      </c>
      <c r="K82" s="24">
        <f t="shared" si="31"/>
        <v>3003000</v>
      </c>
      <c r="L82" s="43">
        <f t="shared" si="32"/>
        <v>3003000</v>
      </c>
      <c r="M82" s="43">
        <v>0</v>
      </c>
      <c r="N82" s="44">
        <f t="shared" si="33"/>
        <v>3003000</v>
      </c>
      <c r="O82" s="44">
        <f t="shared" si="34"/>
        <v>0</v>
      </c>
      <c r="P82" s="23"/>
    </row>
    <row r="83" customHeight="1" spans="1:16">
      <c r="A83" s="19" t="s">
        <v>180</v>
      </c>
      <c r="B83" s="20" t="s">
        <v>181</v>
      </c>
      <c r="C83" s="20" t="s">
        <v>181</v>
      </c>
      <c r="D83" s="21">
        <f>D84</f>
        <v>5472</v>
      </c>
      <c r="E83" s="21">
        <f>E84</f>
        <v>4578</v>
      </c>
      <c r="F83" s="21"/>
      <c r="G83" s="21">
        <f>G84</f>
        <v>7132000</v>
      </c>
      <c r="H83" s="21">
        <f>H84</f>
        <v>0</v>
      </c>
      <c r="I83" s="21">
        <f t="shared" ref="I83:O83" si="38">I84</f>
        <v>-2107000</v>
      </c>
      <c r="J83" s="21">
        <f t="shared" si="38"/>
        <v>4578000</v>
      </c>
      <c r="K83" s="21">
        <f t="shared" si="38"/>
        <v>2471000</v>
      </c>
      <c r="L83" s="21">
        <f t="shared" si="38"/>
        <v>2471000</v>
      </c>
      <c r="M83" s="21">
        <f t="shared" si="38"/>
        <v>0</v>
      </c>
      <c r="N83" s="21">
        <f t="shared" si="38"/>
        <v>2471000</v>
      </c>
      <c r="O83" s="21">
        <f t="shared" si="38"/>
        <v>0</v>
      </c>
      <c r="P83" s="42"/>
    </row>
    <row r="84" s="2" customFormat="1" customHeight="1" spans="1:16">
      <c r="A84" s="22" t="s">
        <v>180</v>
      </c>
      <c r="B84" s="23" t="s">
        <v>181</v>
      </c>
      <c r="C84" s="23" t="s">
        <v>181</v>
      </c>
      <c r="D84" s="24">
        <v>5472</v>
      </c>
      <c r="E84" s="24">
        <v>4578</v>
      </c>
      <c r="F84" s="25">
        <v>1</v>
      </c>
      <c r="G84" s="24">
        <v>7132000</v>
      </c>
      <c r="H84" s="24"/>
      <c r="I84" s="24">
        <f t="shared" si="29"/>
        <v>-2107000</v>
      </c>
      <c r="J84" s="24">
        <f t="shared" si="30"/>
        <v>4578000</v>
      </c>
      <c r="K84" s="24">
        <f t="shared" si="31"/>
        <v>2471000</v>
      </c>
      <c r="L84" s="43">
        <f t="shared" si="32"/>
        <v>2471000</v>
      </c>
      <c r="M84" s="43">
        <v>0</v>
      </c>
      <c r="N84" s="44">
        <f t="shared" si="33"/>
        <v>2471000</v>
      </c>
      <c r="O84" s="44">
        <f t="shared" si="34"/>
        <v>0</v>
      </c>
      <c r="P84" s="23"/>
    </row>
    <row r="85" customHeight="1" spans="1:16">
      <c r="A85" s="19" t="s">
        <v>182</v>
      </c>
      <c r="B85" s="20" t="s">
        <v>183</v>
      </c>
      <c r="C85" s="20" t="s">
        <v>183</v>
      </c>
      <c r="D85" s="21">
        <f>SUM(D86:D92)</f>
        <v>3407</v>
      </c>
      <c r="E85" s="21">
        <f>SUM(E86:E92)</f>
        <v>2440</v>
      </c>
      <c r="F85" s="21"/>
      <c r="G85" s="21">
        <f>SUM(G86:G92)</f>
        <v>2949700</v>
      </c>
      <c r="H85" s="21">
        <f>SUM(H86:H92)</f>
        <v>0</v>
      </c>
      <c r="I85" s="21">
        <f t="shared" ref="I85:O85" si="39">SUM(I86:I92)</f>
        <v>-500250</v>
      </c>
      <c r="J85" s="21">
        <f t="shared" si="39"/>
        <v>2032750</v>
      </c>
      <c r="K85" s="21">
        <f t="shared" si="39"/>
        <v>1657625</v>
      </c>
      <c r="L85" s="21">
        <f t="shared" si="39"/>
        <v>1657625</v>
      </c>
      <c r="M85" s="21">
        <f t="shared" si="39"/>
        <v>0</v>
      </c>
      <c r="N85" s="21">
        <f t="shared" si="39"/>
        <v>1657625</v>
      </c>
      <c r="O85" s="21">
        <f t="shared" si="39"/>
        <v>-125125</v>
      </c>
      <c r="P85" s="42"/>
    </row>
    <row r="86" s="2" customFormat="1" customHeight="1" spans="1:16">
      <c r="A86" s="22" t="s">
        <v>184</v>
      </c>
      <c r="B86" s="23" t="s">
        <v>185</v>
      </c>
      <c r="C86" s="23" t="s">
        <v>185</v>
      </c>
      <c r="D86" s="24">
        <v>0</v>
      </c>
      <c r="E86" s="24">
        <v>0</v>
      </c>
      <c r="F86" s="25">
        <v>0.65</v>
      </c>
      <c r="G86" s="24">
        <v>0</v>
      </c>
      <c r="H86" s="24"/>
      <c r="I86" s="24">
        <f t="shared" si="29"/>
        <v>0</v>
      </c>
      <c r="J86" s="24">
        <f t="shared" si="30"/>
        <v>0</v>
      </c>
      <c r="K86" s="24">
        <f t="shared" si="31"/>
        <v>0</v>
      </c>
      <c r="L86" s="43">
        <f t="shared" si="32"/>
        <v>0</v>
      </c>
      <c r="M86" s="43">
        <v>0</v>
      </c>
      <c r="N86" s="44">
        <f t="shared" si="33"/>
        <v>0</v>
      </c>
      <c r="O86" s="44">
        <f t="shared" si="34"/>
        <v>0</v>
      </c>
      <c r="P86" s="23"/>
    </row>
    <row r="87" s="2" customFormat="1" customHeight="1" spans="1:16">
      <c r="A87" s="22" t="s">
        <v>186</v>
      </c>
      <c r="B87" s="23" t="s">
        <v>187</v>
      </c>
      <c r="C87" s="23" t="s">
        <v>187</v>
      </c>
      <c r="D87" s="24">
        <v>474</v>
      </c>
      <c r="E87" s="24">
        <v>356</v>
      </c>
      <c r="F87" s="25">
        <v>0.65</v>
      </c>
      <c r="G87" s="24">
        <v>257400</v>
      </c>
      <c r="H87" s="24"/>
      <c r="I87" s="24">
        <f t="shared" si="29"/>
        <v>12350</v>
      </c>
      <c r="J87" s="24">
        <f t="shared" si="30"/>
        <v>231400</v>
      </c>
      <c r="K87" s="24">
        <f t="shared" si="31"/>
        <v>243750</v>
      </c>
      <c r="L87" s="43">
        <f t="shared" si="32"/>
        <v>243750</v>
      </c>
      <c r="M87" s="43">
        <v>0</v>
      </c>
      <c r="N87" s="44">
        <f t="shared" si="33"/>
        <v>243750</v>
      </c>
      <c r="O87" s="44">
        <f t="shared" si="34"/>
        <v>0</v>
      </c>
      <c r="P87" s="23"/>
    </row>
    <row r="88" s="2" customFormat="1" customHeight="1" spans="1:16">
      <c r="A88" s="22" t="s">
        <v>186</v>
      </c>
      <c r="B88" s="23" t="s">
        <v>187</v>
      </c>
      <c r="C88" s="23" t="s">
        <v>188</v>
      </c>
      <c r="D88" s="24">
        <v>407</v>
      </c>
      <c r="E88" s="24">
        <v>314</v>
      </c>
      <c r="F88" s="25">
        <v>0.65</v>
      </c>
      <c r="G88" s="24">
        <v>286000</v>
      </c>
      <c r="H88" s="24"/>
      <c r="I88" s="24">
        <f t="shared" si="29"/>
        <v>-51675</v>
      </c>
      <c r="J88" s="24">
        <f t="shared" si="30"/>
        <v>204100</v>
      </c>
      <c r="K88" s="24">
        <f t="shared" si="31"/>
        <v>152425</v>
      </c>
      <c r="L88" s="43">
        <f t="shared" si="32"/>
        <v>152425</v>
      </c>
      <c r="M88" s="43">
        <v>0</v>
      </c>
      <c r="N88" s="44">
        <f t="shared" si="33"/>
        <v>152425</v>
      </c>
      <c r="O88" s="44">
        <f t="shared" si="34"/>
        <v>0</v>
      </c>
      <c r="P88" s="23"/>
    </row>
    <row r="89" s="2" customFormat="1" customHeight="1" spans="1:16">
      <c r="A89" s="22" t="s">
        <v>189</v>
      </c>
      <c r="B89" s="23" t="s">
        <v>190</v>
      </c>
      <c r="C89" s="23" t="s">
        <v>190</v>
      </c>
      <c r="D89" s="24">
        <v>218</v>
      </c>
      <c r="E89" s="24">
        <v>177</v>
      </c>
      <c r="F89" s="25">
        <v>0.65</v>
      </c>
      <c r="G89" s="24">
        <v>368550</v>
      </c>
      <c r="H89" s="24"/>
      <c r="I89" s="24">
        <f t="shared" si="29"/>
        <v>-240175</v>
      </c>
      <c r="J89" s="24">
        <f t="shared" si="30"/>
        <v>115050</v>
      </c>
      <c r="K89" s="24">
        <f t="shared" si="31"/>
        <v>0</v>
      </c>
      <c r="L89" s="43">
        <f t="shared" si="32"/>
        <v>0</v>
      </c>
      <c r="M89" s="43">
        <v>0</v>
      </c>
      <c r="N89" s="44">
        <f t="shared" si="33"/>
        <v>0</v>
      </c>
      <c r="O89" s="44">
        <f t="shared" si="34"/>
        <v>-125125</v>
      </c>
      <c r="P89" s="23"/>
    </row>
    <row r="90" s="2" customFormat="1" customHeight="1" spans="1:16">
      <c r="A90" s="22" t="s">
        <v>189</v>
      </c>
      <c r="B90" s="23" t="s">
        <v>190</v>
      </c>
      <c r="C90" s="23" t="s">
        <v>191</v>
      </c>
      <c r="D90" s="24">
        <v>115</v>
      </c>
      <c r="E90" s="24">
        <v>104</v>
      </c>
      <c r="F90" s="25">
        <v>0.65</v>
      </c>
      <c r="G90" s="24">
        <v>74750</v>
      </c>
      <c r="H90" s="24"/>
      <c r="I90" s="24">
        <f t="shared" si="29"/>
        <v>-3575</v>
      </c>
      <c r="J90" s="24">
        <f t="shared" si="30"/>
        <v>67600</v>
      </c>
      <c r="K90" s="24">
        <f t="shared" si="31"/>
        <v>64025</v>
      </c>
      <c r="L90" s="43">
        <f t="shared" si="32"/>
        <v>64025</v>
      </c>
      <c r="M90" s="43">
        <v>0</v>
      </c>
      <c r="N90" s="44">
        <f t="shared" si="33"/>
        <v>64025</v>
      </c>
      <c r="O90" s="44">
        <f t="shared" si="34"/>
        <v>0</v>
      </c>
      <c r="P90" s="23"/>
    </row>
    <row r="91" s="2" customFormat="1" customHeight="1" spans="1:16">
      <c r="A91" s="22" t="s">
        <v>192</v>
      </c>
      <c r="B91" s="23" t="s">
        <v>193</v>
      </c>
      <c r="C91" s="23" t="s">
        <v>193</v>
      </c>
      <c r="D91" s="24">
        <v>1420</v>
      </c>
      <c r="E91" s="24">
        <v>993</v>
      </c>
      <c r="F91" s="25">
        <v>1</v>
      </c>
      <c r="G91" s="24">
        <v>1130000</v>
      </c>
      <c r="H91" s="24"/>
      <c r="I91" s="24">
        <f t="shared" si="29"/>
        <v>76500</v>
      </c>
      <c r="J91" s="24">
        <f t="shared" si="30"/>
        <v>993000</v>
      </c>
      <c r="K91" s="24">
        <f t="shared" si="31"/>
        <v>1069500</v>
      </c>
      <c r="L91" s="43">
        <f t="shared" si="32"/>
        <v>1069500</v>
      </c>
      <c r="M91" s="43">
        <v>0</v>
      </c>
      <c r="N91" s="44">
        <f t="shared" si="33"/>
        <v>1069500</v>
      </c>
      <c r="O91" s="44">
        <f t="shared" si="34"/>
        <v>0</v>
      </c>
      <c r="P91" s="23"/>
    </row>
    <row r="92" s="2" customFormat="1" customHeight="1" spans="1:16">
      <c r="A92" s="22" t="s">
        <v>194</v>
      </c>
      <c r="B92" s="23" t="s">
        <v>195</v>
      </c>
      <c r="C92" s="23" t="s">
        <v>195</v>
      </c>
      <c r="D92" s="24">
        <v>773</v>
      </c>
      <c r="E92" s="24">
        <v>496</v>
      </c>
      <c r="F92" s="25">
        <v>0.85</v>
      </c>
      <c r="G92" s="24">
        <v>833000</v>
      </c>
      <c r="H92" s="24"/>
      <c r="I92" s="24">
        <f t="shared" si="29"/>
        <v>-293675</v>
      </c>
      <c r="J92" s="24">
        <f t="shared" si="30"/>
        <v>421600</v>
      </c>
      <c r="K92" s="24">
        <f t="shared" si="31"/>
        <v>127925</v>
      </c>
      <c r="L92" s="43">
        <f t="shared" si="32"/>
        <v>127925</v>
      </c>
      <c r="M92" s="43">
        <v>0</v>
      </c>
      <c r="N92" s="44">
        <f t="shared" si="33"/>
        <v>127925</v>
      </c>
      <c r="O92" s="44">
        <f t="shared" si="34"/>
        <v>0</v>
      </c>
      <c r="P92" s="23"/>
    </row>
    <row r="93" customHeight="1" spans="1:16">
      <c r="A93" s="19" t="s">
        <v>196</v>
      </c>
      <c r="B93" s="20" t="s">
        <v>197</v>
      </c>
      <c r="C93" s="20" t="s">
        <v>197</v>
      </c>
      <c r="D93" s="21">
        <f>D94</f>
        <v>770</v>
      </c>
      <c r="E93" s="21">
        <f>E94</f>
        <v>709</v>
      </c>
      <c r="F93" s="21"/>
      <c r="G93" s="21">
        <f>G94</f>
        <v>499200</v>
      </c>
      <c r="H93" s="21">
        <f>H94</f>
        <v>0</v>
      </c>
      <c r="I93" s="21">
        <f t="shared" ref="I93:O93" si="40">I94</f>
        <v>-18525</v>
      </c>
      <c r="J93" s="21">
        <f t="shared" si="40"/>
        <v>460850</v>
      </c>
      <c r="K93" s="21">
        <f t="shared" si="40"/>
        <v>442325</v>
      </c>
      <c r="L93" s="21">
        <f t="shared" si="40"/>
        <v>442325</v>
      </c>
      <c r="M93" s="21">
        <f t="shared" si="40"/>
        <v>0</v>
      </c>
      <c r="N93" s="21">
        <f t="shared" si="40"/>
        <v>442325</v>
      </c>
      <c r="O93" s="21">
        <f t="shared" si="40"/>
        <v>0</v>
      </c>
      <c r="P93" s="42"/>
    </row>
    <row r="94" s="2" customFormat="1" customHeight="1" spans="1:16">
      <c r="A94" s="22" t="s">
        <v>196</v>
      </c>
      <c r="B94" s="23" t="s">
        <v>197</v>
      </c>
      <c r="C94" s="23" t="s">
        <v>197</v>
      </c>
      <c r="D94" s="24">
        <v>770</v>
      </c>
      <c r="E94" s="24">
        <v>709</v>
      </c>
      <c r="F94" s="25">
        <v>0.65</v>
      </c>
      <c r="G94" s="24">
        <v>499200</v>
      </c>
      <c r="H94" s="24"/>
      <c r="I94" s="24">
        <f t="shared" si="29"/>
        <v>-18525</v>
      </c>
      <c r="J94" s="24">
        <f t="shared" si="30"/>
        <v>460850</v>
      </c>
      <c r="K94" s="24">
        <f t="shared" si="31"/>
        <v>442325</v>
      </c>
      <c r="L94" s="43">
        <f t="shared" si="32"/>
        <v>442325</v>
      </c>
      <c r="M94" s="43">
        <v>0</v>
      </c>
      <c r="N94" s="44">
        <f t="shared" si="33"/>
        <v>442325</v>
      </c>
      <c r="O94" s="44">
        <f t="shared" si="34"/>
        <v>0</v>
      </c>
      <c r="P94" s="23"/>
    </row>
    <row r="95" customHeight="1" spans="1:16">
      <c r="A95" s="19" t="s">
        <v>198</v>
      </c>
      <c r="B95" s="20" t="s">
        <v>199</v>
      </c>
      <c r="C95" s="20" t="s">
        <v>199</v>
      </c>
      <c r="D95" s="21">
        <f>SUM(D96:D97)</f>
        <v>1497</v>
      </c>
      <c r="E95" s="21">
        <f>SUM(E96:E97)</f>
        <v>1018</v>
      </c>
      <c r="F95" s="21"/>
      <c r="G95" s="21">
        <f>SUM(G96:G97)</f>
        <v>1366550</v>
      </c>
      <c r="H95" s="21">
        <f>SUM(H96:H97)</f>
        <v>0</v>
      </c>
      <c r="I95" s="21">
        <f t="shared" ref="I95:O95" si="41">SUM(I96:I97)</f>
        <v>-110250</v>
      </c>
      <c r="J95" s="21">
        <f t="shared" si="41"/>
        <v>1017850</v>
      </c>
      <c r="K95" s="21">
        <f t="shared" si="41"/>
        <v>919500</v>
      </c>
      <c r="L95" s="21">
        <f t="shared" si="41"/>
        <v>919500</v>
      </c>
      <c r="M95" s="21">
        <f t="shared" si="41"/>
        <v>0</v>
      </c>
      <c r="N95" s="21">
        <f t="shared" si="41"/>
        <v>919500</v>
      </c>
      <c r="O95" s="21">
        <f t="shared" si="41"/>
        <v>-11900</v>
      </c>
      <c r="P95" s="42"/>
    </row>
    <row r="96" s="2" customFormat="1" customHeight="1" spans="1:16">
      <c r="A96" s="22" t="s">
        <v>200</v>
      </c>
      <c r="B96" s="23" t="s">
        <v>201</v>
      </c>
      <c r="C96" s="23" t="s">
        <v>201</v>
      </c>
      <c r="D96" s="24">
        <v>15</v>
      </c>
      <c r="E96" s="24">
        <v>1</v>
      </c>
      <c r="F96" s="25">
        <v>0.85</v>
      </c>
      <c r="G96" s="24">
        <v>19550</v>
      </c>
      <c r="H96" s="24"/>
      <c r="I96" s="24">
        <f t="shared" si="29"/>
        <v>-12750</v>
      </c>
      <c r="J96" s="24">
        <f t="shared" si="30"/>
        <v>850</v>
      </c>
      <c r="K96" s="24">
        <f t="shared" si="31"/>
        <v>0</v>
      </c>
      <c r="L96" s="43">
        <f t="shared" si="32"/>
        <v>0</v>
      </c>
      <c r="M96" s="43">
        <v>0</v>
      </c>
      <c r="N96" s="44">
        <f t="shared" si="33"/>
        <v>0</v>
      </c>
      <c r="O96" s="44">
        <f t="shared" si="34"/>
        <v>-11900</v>
      </c>
      <c r="P96" s="23"/>
    </row>
    <row r="97" s="2" customFormat="1" customHeight="1" spans="1:16">
      <c r="A97" s="22" t="s">
        <v>202</v>
      </c>
      <c r="B97" s="23" t="s">
        <v>203</v>
      </c>
      <c r="C97" s="23" t="s">
        <v>203</v>
      </c>
      <c r="D97" s="24">
        <v>1482</v>
      </c>
      <c r="E97" s="24">
        <v>1017</v>
      </c>
      <c r="F97" s="25">
        <v>1</v>
      </c>
      <c r="G97" s="24">
        <v>1347000</v>
      </c>
      <c r="H97" s="24"/>
      <c r="I97" s="24">
        <f t="shared" si="29"/>
        <v>-97500</v>
      </c>
      <c r="J97" s="24">
        <f t="shared" si="30"/>
        <v>1017000</v>
      </c>
      <c r="K97" s="24">
        <f t="shared" si="31"/>
        <v>919500</v>
      </c>
      <c r="L97" s="43">
        <f t="shared" si="32"/>
        <v>919500</v>
      </c>
      <c r="M97" s="43">
        <v>0</v>
      </c>
      <c r="N97" s="44">
        <f t="shared" si="33"/>
        <v>919500</v>
      </c>
      <c r="O97" s="44">
        <f t="shared" si="34"/>
        <v>0</v>
      </c>
      <c r="P97" s="23"/>
    </row>
    <row r="98" customHeight="1" spans="1:16">
      <c r="A98" s="19" t="s">
        <v>204</v>
      </c>
      <c r="B98" s="20" t="s">
        <v>205</v>
      </c>
      <c r="C98" s="20" t="s">
        <v>205</v>
      </c>
      <c r="D98" s="21">
        <f>SUM(D99:D100)</f>
        <v>2734</v>
      </c>
      <c r="E98" s="21">
        <f>SUM(E99:E100)</f>
        <v>2103</v>
      </c>
      <c r="F98" s="21"/>
      <c r="G98" s="21">
        <f>SUM(G99:G100)</f>
        <v>2956000</v>
      </c>
      <c r="H98" s="21">
        <f>SUM(H99:H100)</f>
        <v>0</v>
      </c>
      <c r="I98" s="21">
        <f t="shared" ref="I98:O98" si="42">SUM(I99:I100)</f>
        <v>-537500</v>
      </c>
      <c r="J98" s="21">
        <f t="shared" si="42"/>
        <v>2103000</v>
      </c>
      <c r="K98" s="21">
        <f t="shared" si="42"/>
        <v>1565500</v>
      </c>
      <c r="L98" s="21">
        <f t="shared" si="42"/>
        <v>1565500</v>
      </c>
      <c r="M98" s="21">
        <f t="shared" si="42"/>
        <v>0</v>
      </c>
      <c r="N98" s="21">
        <f t="shared" si="42"/>
        <v>1565500</v>
      </c>
      <c r="O98" s="21">
        <f t="shared" si="42"/>
        <v>0</v>
      </c>
      <c r="P98" s="42"/>
    </row>
    <row r="99" s="2" customFormat="1" customHeight="1" spans="1:16">
      <c r="A99" s="22" t="s">
        <v>204</v>
      </c>
      <c r="B99" s="23" t="s">
        <v>205</v>
      </c>
      <c r="C99" s="23" t="s">
        <v>205</v>
      </c>
      <c r="D99" s="24">
        <v>2689</v>
      </c>
      <c r="E99" s="24">
        <v>2061</v>
      </c>
      <c r="F99" s="25">
        <v>1</v>
      </c>
      <c r="G99" s="24">
        <v>2911000</v>
      </c>
      <c r="H99" s="24"/>
      <c r="I99" s="24">
        <f t="shared" si="29"/>
        <v>-536000</v>
      </c>
      <c r="J99" s="24">
        <f t="shared" si="30"/>
        <v>2061000</v>
      </c>
      <c r="K99" s="24">
        <f t="shared" si="31"/>
        <v>1525000</v>
      </c>
      <c r="L99" s="43">
        <f t="shared" si="32"/>
        <v>1525000</v>
      </c>
      <c r="M99" s="43">
        <v>0</v>
      </c>
      <c r="N99" s="44">
        <f t="shared" si="33"/>
        <v>1525000</v>
      </c>
      <c r="O99" s="44">
        <f t="shared" si="34"/>
        <v>0</v>
      </c>
      <c r="P99" s="23"/>
    </row>
    <row r="100" s="2" customFormat="1" customHeight="1" spans="1:16">
      <c r="A100" s="22" t="s">
        <v>204</v>
      </c>
      <c r="B100" s="23" t="s">
        <v>205</v>
      </c>
      <c r="C100" s="23" t="s">
        <v>206</v>
      </c>
      <c r="D100" s="24">
        <v>45</v>
      </c>
      <c r="E100" s="24">
        <v>42</v>
      </c>
      <c r="F100" s="25">
        <v>1</v>
      </c>
      <c r="G100" s="24">
        <v>45000</v>
      </c>
      <c r="H100" s="24"/>
      <c r="I100" s="24">
        <f t="shared" si="29"/>
        <v>-1500</v>
      </c>
      <c r="J100" s="24">
        <f t="shared" si="30"/>
        <v>42000</v>
      </c>
      <c r="K100" s="24">
        <f t="shared" si="31"/>
        <v>40500</v>
      </c>
      <c r="L100" s="43">
        <f t="shared" si="32"/>
        <v>40500</v>
      </c>
      <c r="M100" s="43">
        <v>0</v>
      </c>
      <c r="N100" s="44">
        <f t="shared" si="33"/>
        <v>40500</v>
      </c>
      <c r="O100" s="44">
        <f t="shared" si="34"/>
        <v>0</v>
      </c>
      <c r="P100" s="23"/>
    </row>
    <row r="101" customHeight="1" spans="1:16">
      <c r="A101" s="19" t="s">
        <v>207</v>
      </c>
      <c r="B101" s="20" t="s">
        <v>208</v>
      </c>
      <c r="C101" s="20" t="s">
        <v>208</v>
      </c>
      <c r="D101" s="21">
        <f>SUM(D102:D103)</f>
        <v>2007</v>
      </c>
      <c r="E101" s="21">
        <f>SUM(E102:E103)</f>
        <v>1209</v>
      </c>
      <c r="F101" s="21"/>
      <c r="G101" s="21">
        <f>SUM(G102:G103)</f>
        <v>1980000</v>
      </c>
      <c r="H101" s="21">
        <f>SUM(H102:H103)</f>
        <v>0</v>
      </c>
      <c r="I101" s="21">
        <f t="shared" ref="I101:O101" si="43">SUM(I102:I103)</f>
        <v>-372000</v>
      </c>
      <c r="J101" s="21">
        <f t="shared" si="43"/>
        <v>1209000</v>
      </c>
      <c r="K101" s="21">
        <f t="shared" si="43"/>
        <v>837000</v>
      </c>
      <c r="L101" s="21">
        <f t="shared" si="43"/>
        <v>837000</v>
      </c>
      <c r="M101" s="21">
        <f t="shared" si="43"/>
        <v>0</v>
      </c>
      <c r="N101" s="21">
        <f t="shared" si="43"/>
        <v>837000</v>
      </c>
      <c r="O101" s="21">
        <f t="shared" si="43"/>
        <v>0</v>
      </c>
      <c r="P101" s="42"/>
    </row>
    <row r="102" s="2" customFormat="1" customHeight="1" spans="1:16">
      <c r="A102" s="22" t="s">
        <v>207</v>
      </c>
      <c r="B102" s="23" t="s">
        <v>208</v>
      </c>
      <c r="C102" s="23" t="s">
        <v>208</v>
      </c>
      <c r="D102" s="24">
        <v>1899</v>
      </c>
      <c r="E102" s="24">
        <v>1170</v>
      </c>
      <c r="F102" s="25">
        <v>1</v>
      </c>
      <c r="G102" s="24">
        <v>1870000</v>
      </c>
      <c r="H102" s="24"/>
      <c r="I102" s="24">
        <f t="shared" si="29"/>
        <v>-335500</v>
      </c>
      <c r="J102" s="24">
        <f t="shared" si="30"/>
        <v>1170000</v>
      </c>
      <c r="K102" s="24">
        <f t="shared" si="31"/>
        <v>834500</v>
      </c>
      <c r="L102" s="43">
        <f t="shared" si="32"/>
        <v>834500</v>
      </c>
      <c r="M102" s="43">
        <v>0</v>
      </c>
      <c r="N102" s="44">
        <f t="shared" si="33"/>
        <v>834500</v>
      </c>
      <c r="O102" s="44">
        <f t="shared" si="34"/>
        <v>0</v>
      </c>
      <c r="P102" s="23"/>
    </row>
    <row r="103" s="2" customFormat="1" customHeight="1" spans="1:16">
      <c r="A103" s="22" t="s">
        <v>207</v>
      </c>
      <c r="B103" s="23" t="s">
        <v>208</v>
      </c>
      <c r="C103" s="23" t="s">
        <v>209</v>
      </c>
      <c r="D103" s="24">
        <v>108</v>
      </c>
      <c r="E103" s="24">
        <v>39</v>
      </c>
      <c r="F103" s="25">
        <v>1</v>
      </c>
      <c r="G103" s="24">
        <v>110000</v>
      </c>
      <c r="H103" s="24"/>
      <c r="I103" s="24">
        <f t="shared" si="29"/>
        <v>-36500</v>
      </c>
      <c r="J103" s="24">
        <f t="shared" si="30"/>
        <v>39000</v>
      </c>
      <c r="K103" s="24">
        <f t="shared" si="31"/>
        <v>2500</v>
      </c>
      <c r="L103" s="43">
        <f t="shared" si="32"/>
        <v>2500</v>
      </c>
      <c r="M103" s="43">
        <v>0</v>
      </c>
      <c r="N103" s="44">
        <f t="shared" si="33"/>
        <v>2500</v>
      </c>
      <c r="O103" s="44">
        <f t="shared" si="34"/>
        <v>0</v>
      </c>
      <c r="P103" s="23"/>
    </row>
    <row r="104" customHeight="1" spans="1:16">
      <c r="A104" s="19" t="s">
        <v>210</v>
      </c>
      <c r="B104" s="20" t="s">
        <v>211</v>
      </c>
      <c r="C104" s="20" t="s">
        <v>211</v>
      </c>
      <c r="D104" s="21">
        <f>D105</f>
        <v>1420</v>
      </c>
      <c r="E104" s="21">
        <f>E105</f>
        <v>1410</v>
      </c>
      <c r="F104" s="21"/>
      <c r="G104" s="21">
        <f>G105</f>
        <v>1300000</v>
      </c>
      <c r="H104" s="21">
        <f>H105</f>
        <v>0</v>
      </c>
      <c r="I104" s="21">
        <f t="shared" ref="I104:O104" si="44">I105</f>
        <v>115000</v>
      </c>
      <c r="J104" s="21">
        <f t="shared" si="44"/>
        <v>1410000</v>
      </c>
      <c r="K104" s="21">
        <f t="shared" si="44"/>
        <v>1525000</v>
      </c>
      <c r="L104" s="21">
        <f t="shared" si="44"/>
        <v>1525000</v>
      </c>
      <c r="M104" s="21">
        <f t="shared" si="44"/>
        <v>0</v>
      </c>
      <c r="N104" s="21">
        <f t="shared" si="44"/>
        <v>1525000</v>
      </c>
      <c r="O104" s="21">
        <f t="shared" si="44"/>
        <v>0</v>
      </c>
      <c r="P104" s="42"/>
    </row>
    <row r="105" s="2" customFormat="1" customHeight="1" spans="1:16">
      <c r="A105" s="22" t="s">
        <v>210</v>
      </c>
      <c r="B105" s="23" t="s">
        <v>211</v>
      </c>
      <c r="C105" s="23" t="s">
        <v>211</v>
      </c>
      <c r="D105" s="24">
        <v>1420</v>
      </c>
      <c r="E105" s="24">
        <v>1410</v>
      </c>
      <c r="F105" s="25">
        <v>1</v>
      </c>
      <c r="G105" s="24">
        <v>1300000</v>
      </c>
      <c r="H105" s="24"/>
      <c r="I105" s="24">
        <f t="shared" si="29"/>
        <v>115000</v>
      </c>
      <c r="J105" s="24">
        <f t="shared" si="30"/>
        <v>1410000</v>
      </c>
      <c r="K105" s="24">
        <f t="shared" si="31"/>
        <v>1525000</v>
      </c>
      <c r="L105" s="43">
        <f t="shared" si="32"/>
        <v>1525000</v>
      </c>
      <c r="M105" s="43">
        <v>0</v>
      </c>
      <c r="N105" s="44">
        <f t="shared" si="33"/>
        <v>1525000</v>
      </c>
      <c r="O105" s="44">
        <f t="shared" si="34"/>
        <v>0</v>
      </c>
      <c r="P105" s="23"/>
    </row>
    <row r="106" customHeight="1" spans="1:16">
      <c r="A106" s="19" t="s">
        <v>212</v>
      </c>
      <c r="B106" s="20" t="s">
        <v>213</v>
      </c>
      <c r="C106" s="20" t="s">
        <v>213</v>
      </c>
      <c r="D106" s="21">
        <f>D107</f>
        <v>3158</v>
      </c>
      <c r="E106" s="21">
        <f>E107</f>
        <v>2416</v>
      </c>
      <c r="F106" s="21"/>
      <c r="G106" s="21">
        <f>G107</f>
        <v>1036500</v>
      </c>
      <c r="H106" s="21">
        <f>H107</f>
        <v>0</v>
      </c>
      <c r="I106" s="21">
        <f t="shared" ref="I106:O106" si="45">I107</f>
        <v>-200400</v>
      </c>
      <c r="J106" s="21">
        <f t="shared" si="45"/>
        <v>724800</v>
      </c>
      <c r="K106" s="21">
        <f t="shared" si="45"/>
        <v>524400</v>
      </c>
      <c r="L106" s="21">
        <f t="shared" si="45"/>
        <v>524400</v>
      </c>
      <c r="M106" s="21">
        <f t="shared" si="45"/>
        <v>0</v>
      </c>
      <c r="N106" s="21">
        <f t="shared" si="45"/>
        <v>524400</v>
      </c>
      <c r="O106" s="21">
        <f t="shared" si="45"/>
        <v>0</v>
      </c>
      <c r="P106" s="42"/>
    </row>
    <row r="107" s="2" customFormat="1" customHeight="1" spans="1:16">
      <c r="A107" s="22" t="s">
        <v>214</v>
      </c>
      <c r="B107" s="23" t="s">
        <v>215</v>
      </c>
      <c r="C107" s="23" t="s">
        <v>215</v>
      </c>
      <c r="D107" s="24">
        <v>3158</v>
      </c>
      <c r="E107" s="24">
        <v>2416</v>
      </c>
      <c r="F107" s="25">
        <v>0.3</v>
      </c>
      <c r="G107" s="24">
        <v>1036500</v>
      </c>
      <c r="H107" s="24"/>
      <c r="I107" s="24">
        <f t="shared" ref="I107:I138" si="46">ROUND((D107+E107)*500*F107-G107,0)</f>
        <v>-200400</v>
      </c>
      <c r="J107" s="24">
        <f t="shared" ref="J107:J138" si="47">ROUND(E107*1000*F107,0)</f>
        <v>724800</v>
      </c>
      <c r="K107" s="24">
        <f t="shared" ref="K107:K138" si="48">IF(ROUND(J107+I107+H107,0)&lt;0,0,ROUND(J107+I107+H107,0))</f>
        <v>524400</v>
      </c>
      <c r="L107" s="43">
        <f t="shared" ref="L107:L138" si="49">K107</f>
        <v>524400</v>
      </c>
      <c r="M107" s="43">
        <v>0</v>
      </c>
      <c r="N107" s="44">
        <f t="shared" ref="N107:N138" si="50">K107-M107</f>
        <v>524400</v>
      </c>
      <c r="O107" s="44">
        <f t="shared" ref="O107:O138" si="51">IF(ROUND(J107+I107,0)&lt;0,ROUND(J107+I107,0),0)</f>
        <v>0</v>
      </c>
      <c r="P107" s="23"/>
    </row>
    <row r="108" customHeight="1" spans="1:16">
      <c r="A108" s="19" t="s">
        <v>216</v>
      </c>
      <c r="B108" s="20" t="s">
        <v>217</v>
      </c>
      <c r="C108" s="20" t="s">
        <v>217</v>
      </c>
      <c r="D108" s="21">
        <f>D109</f>
        <v>587</v>
      </c>
      <c r="E108" s="21">
        <f>E109</f>
        <v>551</v>
      </c>
      <c r="F108" s="21"/>
      <c r="G108" s="21">
        <f>G109</f>
        <v>176100</v>
      </c>
      <c r="H108" s="21">
        <f>H109</f>
        <v>327300</v>
      </c>
      <c r="I108" s="21">
        <f t="shared" ref="I108:O108" si="52">I109</f>
        <v>-5400</v>
      </c>
      <c r="J108" s="21">
        <f t="shared" si="52"/>
        <v>165300</v>
      </c>
      <c r="K108" s="21">
        <f t="shared" si="52"/>
        <v>487200</v>
      </c>
      <c r="L108" s="21">
        <f t="shared" si="52"/>
        <v>487200</v>
      </c>
      <c r="M108" s="21">
        <f t="shared" si="52"/>
        <v>0</v>
      </c>
      <c r="N108" s="21">
        <f t="shared" si="52"/>
        <v>487200</v>
      </c>
      <c r="O108" s="21">
        <f t="shared" si="52"/>
        <v>0</v>
      </c>
      <c r="P108" s="42"/>
    </row>
    <row r="109" s="2" customFormat="1" customHeight="1" spans="1:16">
      <c r="A109" s="22" t="s">
        <v>218</v>
      </c>
      <c r="B109" s="23" t="s">
        <v>219</v>
      </c>
      <c r="C109" s="23" t="s">
        <v>219</v>
      </c>
      <c r="D109" s="24">
        <v>587</v>
      </c>
      <c r="E109" s="24">
        <v>551</v>
      </c>
      <c r="F109" s="25">
        <v>0.3</v>
      </c>
      <c r="G109" s="24">
        <v>176100</v>
      </c>
      <c r="H109" s="24">
        <v>327300</v>
      </c>
      <c r="I109" s="24">
        <f t="shared" si="46"/>
        <v>-5400</v>
      </c>
      <c r="J109" s="24">
        <f t="shared" si="47"/>
        <v>165300</v>
      </c>
      <c r="K109" s="24">
        <f t="shared" si="48"/>
        <v>487200</v>
      </c>
      <c r="L109" s="43">
        <f t="shared" si="49"/>
        <v>487200</v>
      </c>
      <c r="M109" s="43">
        <v>0</v>
      </c>
      <c r="N109" s="44">
        <f t="shared" si="50"/>
        <v>487200</v>
      </c>
      <c r="O109" s="44">
        <f t="shared" si="51"/>
        <v>0</v>
      </c>
      <c r="P109" s="45" t="s">
        <v>220</v>
      </c>
    </row>
    <row r="110" customHeight="1" spans="1:16">
      <c r="A110" s="19" t="s">
        <v>39</v>
      </c>
      <c r="B110" s="20" t="s">
        <v>40</v>
      </c>
      <c r="C110" s="20" t="s">
        <v>40</v>
      </c>
      <c r="D110" s="21">
        <f>SUM(D111:D118)</f>
        <v>2457</v>
      </c>
      <c r="E110" s="21">
        <f>SUM(E111:E118)</f>
        <v>1696</v>
      </c>
      <c r="F110" s="21"/>
      <c r="G110" s="21">
        <f>SUM(G111:G118)</f>
        <v>1687850</v>
      </c>
      <c r="H110" s="21">
        <f>SUM(H111:H118)</f>
        <v>0</v>
      </c>
      <c r="I110" s="21">
        <f t="shared" ref="I110:O110" si="53">SUM(I111:I118)</f>
        <v>-508575</v>
      </c>
      <c r="J110" s="21">
        <f t="shared" si="53"/>
        <v>962400</v>
      </c>
      <c r="K110" s="21">
        <f t="shared" si="53"/>
        <v>453825</v>
      </c>
      <c r="L110" s="21">
        <f t="shared" si="53"/>
        <v>453825</v>
      </c>
      <c r="M110" s="21">
        <f t="shared" si="53"/>
        <v>0</v>
      </c>
      <c r="N110" s="21">
        <f t="shared" si="53"/>
        <v>453825</v>
      </c>
      <c r="O110" s="21">
        <f t="shared" si="53"/>
        <v>0</v>
      </c>
      <c r="P110" s="42"/>
    </row>
    <row r="111" s="2" customFormat="1" customHeight="1" spans="1:16">
      <c r="A111" s="22" t="s">
        <v>41</v>
      </c>
      <c r="B111" s="23" t="s">
        <v>42</v>
      </c>
      <c r="C111" s="23" t="s">
        <v>42</v>
      </c>
      <c r="D111" s="24">
        <v>154</v>
      </c>
      <c r="E111" s="24">
        <v>75</v>
      </c>
      <c r="F111" s="25">
        <v>0.3</v>
      </c>
      <c r="G111" s="24">
        <v>46800</v>
      </c>
      <c r="H111" s="24"/>
      <c r="I111" s="24">
        <f t="shared" si="46"/>
        <v>-12450</v>
      </c>
      <c r="J111" s="24">
        <f t="shared" si="47"/>
        <v>22500</v>
      </c>
      <c r="K111" s="24">
        <f t="shared" si="48"/>
        <v>10050</v>
      </c>
      <c r="L111" s="43">
        <f t="shared" si="49"/>
        <v>10050</v>
      </c>
      <c r="M111" s="43">
        <v>0</v>
      </c>
      <c r="N111" s="44">
        <f t="shared" si="50"/>
        <v>10050</v>
      </c>
      <c r="O111" s="44">
        <f t="shared" si="51"/>
        <v>0</v>
      </c>
      <c r="P111" s="23"/>
    </row>
    <row r="112" s="2" customFormat="1" customHeight="1" spans="1:16">
      <c r="A112" s="22" t="s">
        <v>43</v>
      </c>
      <c r="B112" s="23" t="s">
        <v>44</v>
      </c>
      <c r="C112" s="23" t="s">
        <v>44</v>
      </c>
      <c r="D112" s="24">
        <v>231</v>
      </c>
      <c r="E112" s="24">
        <v>147</v>
      </c>
      <c r="F112" s="25">
        <v>0.3</v>
      </c>
      <c r="G112" s="24">
        <v>66000</v>
      </c>
      <c r="H112" s="24"/>
      <c r="I112" s="24">
        <f t="shared" si="46"/>
        <v>-9300</v>
      </c>
      <c r="J112" s="24">
        <f t="shared" si="47"/>
        <v>44100</v>
      </c>
      <c r="K112" s="24">
        <f t="shared" si="48"/>
        <v>34800</v>
      </c>
      <c r="L112" s="43">
        <f t="shared" si="49"/>
        <v>34800</v>
      </c>
      <c r="M112" s="43">
        <v>0</v>
      </c>
      <c r="N112" s="44">
        <f t="shared" si="50"/>
        <v>34800</v>
      </c>
      <c r="O112" s="44">
        <f t="shared" si="51"/>
        <v>0</v>
      </c>
      <c r="P112" s="23"/>
    </row>
    <row r="113" s="2" customFormat="1" customHeight="1" spans="1:16">
      <c r="A113" s="22" t="s">
        <v>45</v>
      </c>
      <c r="B113" s="23" t="s">
        <v>46</v>
      </c>
      <c r="C113" s="23" t="s">
        <v>46</v>
      </c>
      <c r="D113" s="24">
        <v>41</v>
      </c>
      <c r="E113" s="24">
        <v>35</v>
      </c>
      <c r="F113" s="25">
        <v>0.3</v>
      </c>
      <c r="G113" s="24">
        <v>18000</v>
      </c>
      <c r="H113" s="24"/>
      <c r="I113" s="24">
        <f t="shared" si="46"/>
        <v>-6600</v>
      </c>
      <c r="J113" s="24">
        <f t="shared" si="47"/>
        <v>10500</v>
      </c>
      <c r="K113" s="24">
        <f t="shared" si="48"/>
        <v>3900</v>
      </c>
      <c r="L113" s="43">
        <f t="shared" si="49"/>
        <v>3900</v>
      </c>
      <c r="M113" s="43">
        <v>0</v>
      </c>
      <c r="N113" s="44">
        <f t="shared" si="50"/>
        <v>3900</v>
      </c>
      <c r="O113" s="44">
        <f t="shared" si="51"/>
        <v>0</v>
      </c>
      <c r="P113" s="23"/>
    </row>
    <row r="114" s="2" customFormat="1" customHeight="1" spans="1:16">
      <c r="A114" s="22" t="s">
        <v>47</v>
      </c>
      <c r="B114" s="23" t="s">
        <v>48</v>
      </c>
      <c r="C114" s="23" t="s">
        <v>48</v>
      </c>
      <c r="D114" s="24">
        <v>148</v>
      </c>
      <c r="E114" s="24">
        <v>143</v>
      </c>
      <c r="F114" s="25">
        <v>0.3</v>
      </c>
      <c r="G114" s="24">
        <v>51000</v>
      </c>
      <c r="H114" s="24"/>
      <c r="I114" s="24">
        <f t="shared" si="46"/>
        <v>-7350</v>
      </c>
      <c r="J114" s="24">
        <f t="shared" si="47"/>
        <v>42900</v>
      </c>
      <c r="K114" s="24">
        <f t="shared" si="48"/>
        <v>35550</v>
      </c>
      <c r="L114" s="43">
        <f t="shared" si="49"/>
        <v>35550</v>
      </c>
      <c r="M114" s="43">
        <v>0</v>
      </c>
      <c r="N114" s="44">
        <f t="shared" si="50"/>
        <v>35550</v>
      </c>
      <c r="O114" s="44">
        <f t="shared" si="51"/>
        <v>0</v>
      </c>
      <c r="P114" s="23"/>
    </row>
    <row r="115" s="2" customFormat="1" customHeight="1" spans="1:16">
      <c r="A115" s="22" t="s">
        <v>49</v>
      </c>
      <c r="B115" s="23" t="s">
        <v>50</v>
      </c>
      <c r="C115" s="23" t="s">
        <v>50</v>
      </c>
      <c r="D115" s="24">
        <v>280</v>
      </c>
      <c r="E115" s="24">
        <v>240</v>
      </c>
      <c r="F115" s="25">
        <v>0.65</v>
      </c>
      <c r="G115" s="24">
        <v>247000</v>
      </c>
      <c r="H115" s="24"/>
      <c r="I115" s="24">
        <f t="shared" si="46"/>
        <v>-78000</v>
      </c>
      <c r="J115" s="24">
        <f t="shared" si="47"/>
        <v>156000</v>
      </c>
      <c r="K115" s="24">
        <f t="shared" si="48"/>
        <v>78000</v>
      </c>
      <c r="L115" s="43">
        <f t="shared" si="49"/>
        <v>78000</v>
      </c>
      <c r="M115" s="43">
        <v>0</v>
      </c>
      <c r="N115" s="44">
        <f t="shared" si="50"/>
        <v>78000</v>
      </c>
      <c r="O115" s="44">
        <f t="shared" si="51"/>
        <v>0</v>
      </c>
      <c r="P115" s="23"/>
    </row>
    <row r="116" s="2" customFormat="1" customHeight="1" spans="1:16">
      <c r="A116" s="22" t="s">
        <v>51</v>
      </c>
      <c r="B116" s="23" t="s">
        <v>52</v>
      </c>
      <c r="C116" s="23" t="s">
        <v>52</v>
      </c>
      <c r="D116" s="24">
        <v>380</v>
      </c>
      <c r="E116" s="24">
        <v>280</v>
      </c>
      <c r="F116" s="25">
        <v>0.65</v>
      </c>
      <c r="G116" s="24">
        <v>337350</v>
      </c>
      <c r="H116" s="24"/>
      <c r="I116" s="24">
        <f t="shared" si="46"/>
        <v>-122850</v>
      </c>
      <c r="J116" s="24">
        <f t="shared" si="47"/>
        <v>182000</v>
      </c>
      <c r="K116" s="24">
        <f t="shared" si="48"/>
        <v>59150</v>
      </c>
      <c r="L116" s="43">
        <f t="shared" si="49"/>
        <v>59150</v>
      </c>
      <c r="M116" s="43">
        <v>0</v>
      </c>
      <c r="N116" s="44">
        <f t="shared" si="50"/>
        <v>59150</v>
      </c>
      <c r="O116" s="44">
        <f t="shared" si="51"/>
        <v>0</v>
      </c>
      <c r="P116" s="23"/>
    </row>
    <row r="117" s="2" customFormat="1" customHeight="1" spans="1:16">
      <c r="A117" s="22" t="s">
        <v>53</v>
      </c>
      <c r="B117" s="23" t="s">
        <v>54</v>
      </c>
      <c r="C117" s="23" t="s">
        <v>54</v>
      </c>
      <c r="D117" s="24">
        <v>642</v>
      </c>
      <c r="E117" s="24">
        <v>457</v>
      </c>
      <c r="F117" s="25">
        <v>0.65</v>
      </c>
      <c r="G117" s="24">
        <v>468000</v>
      </c>
      <c r="H117" s="24"/>
      <c r="I117" s="24">
        <f t="shared" si="46"/>
        <v>-110825</v>
      </c>
      <c r="J117" s="24">
        <f t="shared" si="47"/>
        <v>297050</v>
      </c>
      <c r="K117" s="24">
        <f t="shared" si="48"/>
        <v>186225</v>
      </c>
      <c r="L117" s="43">
        <f t="shared" si="49"/>
        <v>186225</v>
      </c>
      <c r="M117" s="43">
        <v>0</v>
      </c>
      <c r="N117" s="44">
        <f t="shared" si="50"/>
        <v>186225</v>
      </c>
      <c r="O117" s="44">
        <f t="shared" si="51"/>
        <v>0</v>
      </c>
      <c r="P117" s="23"/>
    </row>
    <row r="118" s="2" customFormat="1" customHeight="1" spans="1:16">
      <c r="A118" s="22" t="s">
        <v>55</v>
      </c>
      <c r="B118" s="23" t="s">
        <v>56</v>
      </c>
      <c r="C118" s="23" t="s">
        <v>56</v>
      </c>
      <c r="D118" s="24">
        <v>581</v>
      </c>
      <c r="E118" s="24">
        <v>319</v>
      </c>
      <c r="F118" s="25">
        <v>0.65</v>
      </c>
      <c r="G118" s="24">
        <v>453700</v>
      </c>
      <c r="H118" s="24"/>
      <c r="I118" s="24">
        <f t="shared" si="46"/>
        <v>-161200</v>
      </c>
      <c r="J118" s="24">
        <f t="shared" si="47"/>
        <v>207350</v>
      </c>
      <c r="K118" s="24">
        <f t="shared" si="48"/>
        <v>46150</v>
      </c>
      <c r="L118" s="43">
        <f t="shared" si="49"/>
        <v>46150</v>
      </c>
      <c r="M118" s="43">
        <v>0</v>
      </c>
      <c r="N118" s="44">
        <f t="shared" si="50"/>
        <v>46150</v>
      </c>
      <c r="O118" s="44">
        <f t="shared" si="51"/>
        <v>0</v>
      </c>
      <c r="P118" s="23"/>
    </row>
    <row r="119" customHeight="1" spans="1:16">
      <c r="A119" s="19" t="s">
        <v>221</v>
      </c>
      <c r="B119" s="20" t="s">
        <v>222</v>
      </c>
      <c r="C119" s="20" t="s">
        <v>222</v>
      </c>
      <c r="D119" s="21">
        <f>SUM(D120:D125)</f>
        <v>6196</v>
      </c>
      <c r="E119" s="21">
        <f>SUM(E120:E125)</f>
        <v>5579</v>
      </c>
      <c r="F119" s="21"/>
      <c r="G119" s="21">
        <f>SUM(G120:G125)</f>
        <v>5620200</v>
      </c>
      <c r="H119" s="21">
        <f>SUM(H120:H125)</f>
        <v>0</v>
      </c>
      <c r="I119" s="21">
        <f t="shared" ref="I119:O119" si="54">SUM(I120:I125)</f>
        <v>-615825</v>
      </c>
      <c r="J119" s="21">
        <f t="shared" si="54"/>
        <v>4742150</v>
      </c>
      <c r="K119" s="21">
        <f t="shared" si="54"/>
        <v>4126325</v>
      </c>
      <c r="L119" s="21">
        <f t="shared" si="54"/>
        <v>4126325</v>
      </c>
      <c r="M119" s="21">
        <f t="shared" si="54"/>
        <v>0</v>
      </c>
      <c r="N119" s="21">
        <f t="shared" si="54"/>
        <v>4126325</v>
      </c>
      <c r="O119" s="21">
        <f t="shared" si="54"/>
        <v>0</v>
      </c>
      <c r="P119" s="42"/>
    </row>
    <row r="120" s="2" customFormat="1" customHeight="1" spans="1:16">
      <c r="A120" s="22" t="s">
        <v>223</v>
      </c>
      <c r="B120" s="23" t="s">
        <v>224</v>
      </c>
      <c r="C120" s="23" t="s">
        <v>224</v>
      </c>
      <c r="D120" s="24">
        <v>99</v>
      </c>
      <c r="E120" s="24">
        <v>99</v>
      </c>
      <c r="F120" s="25">
        <v>0.85</v>
      </c>
      <c r="G120" s="24">
        <v>85000</v>
      </c>
      <c r="H120" s="24"/>
      <c r="I120" s="24">
        <f t="shared" si="46"/>
        <v>-850</v>
      </c>
      <c r="J120" s="24">
        <f t="shared" si="47"/>
        <v>84150</v>
      </c>
      <c r="K120" s="24">
        <f t="shared" si="48"/>
        <v>83300</v>
      </c>
      <c r="L120" s="43">
        <f t="shared" si="49"/>
        <v>83300</v>
      </c>
      <c r="M120" s="43">
        <v>0</v>
      </c>
      <c r="N120" s="44">
        <f t="shared" si="50"/>
        <v>83300</v>
      </c>
      <c r="O120" s="44">
        <f t="shared" si="51"/>
        <v>0</v>
      </c>
      <c r="P120" s="23"/>
    </row>
    <row r="121" s="2" customFormat="1" customHeight="1" spans="1:16">
      <c r="A121" s="22" t="s">
        <v>225</v>
      </c>
      <c r="B121" s="23" t="s">
        <v>226</v>
      </c>
      <c r="C121" s="23" t="s">
        <v>226</v>
      </c>
      <c r="D121" s="24">
        <v>1144</v>
      </c>
      <c r="E121" s="24">
        <v>895</v>
      </c>
      <c r="F121" s="25">
        <v>0.85</v>
      </c>
      <c r="G121" s="24">
        <v>1275000</v>
      </c>
      <c r="H121" s="24"/>
      <c r="I121" s="24">
        <f t="shared" si="46"/>
        <v>-408425</v>
      </c>
      <c r="J121" s="24">
        <f t="shared" si="47"/>
        <v>760750</v>
      </c>
      <c r="K121" s="24">
        <f t="shared" si="48"/>
        <v>352325</v>
      </c>
      <c r="L121" s="43">
        <f t="shared" si="49"/>
        <v>352325</v>
      </c>
      <c r="M121" s="43">
        <v>0</v>
      </c>
      <c r="N121" s="44">
        <f t="shared" si="50"/>
        <v>352325</v>
      </c>
      <c r="O121" s="44">
        <f t="shared" si="51"/>
        <v>0</v>
      </c>
      <c r="P121" s="23"/>
    </row>
    <row r="122" s="2" customFormat="1" customHeight="1" spans="1:16">
      <c r="A122" s="22" t="s">
        <v>223</v>
      </c>
      <c r="B122" s="23" t="s">
        <v>224</v>
      </c>
      <c r="C122" s="23" t="s">
        <v>227</v>
      </c>
      <c r="D122" s="24">
        <v>372</v>
      </c>
      <c r="E122" s="24">
        <v>186</v>
      </c>
      <c r="F122" s="25">
        <v>0.85</v>
      </c>
      <c r="G122" s="24">
        <v>327250</v>
      </c>
      <c r="H122" s="24"/>
      <c r="I122" s="24">
        <f t="shared" si="46"/>
        <v>-90100</v>
      </c>
      <c r="J122" s="24">
        <f t="shared" si="47"/>
        <v>158100</v>
      </c>
      <c r="K122" s="24">
        <f t="shared" si="48"/>
        <v>68000</v>
      </c>
      <c r="L122" s="43">
        <f t="shared" si="49"/>
        <v>68000</v>
      </c>
      <c r="M122" s="43">
        <v>0</v>
      </c>
      <c r="N122" s="44">
        <f t="shared" si="50"/>
        <v>68000</v>
      </c>
      <c r="O122" s="44">
        <f t="shared" si="51"/>
        <v>0</v>
      </c>
      <c r="P122" s="23"/>
    </row>
    <row r="123" s="2" customFormat="1" customHeight="1" spans="1:16">
      <c r="A123" s="22" t="s">
        <v>223</v>
      </c>
      <c r="B123" s="23" t="s">
        <v>224</v>
      </c>
      <c r="C123" s="23" t="s">
        <v>228</v>
      </c>
      <c r="D123" s="24">
        <v>166</v>
      </c>
      <c r="E123" s="24">
        <v>141</v>
      </c>
      <c r="F123" s="25">
        <v>0.85</v>
      </c>
      <c r="G123" s="24">
        <v>145350</v>
      </c>
      <c r="H123" s="24"/>
      <c r="I123" s="24">
        <f t="shared" si="46"/>
        <v>-14875</v>
      </c>
      <c r="J123" s="24">
        <f t="shared" si="47"/>
        <v>119850</v>
      </c>
      <c r="K123" s="24">
        <f t="shared" si="48"/>
        <v>104975</v>
      </c>
      <c r="L123" s="43">
        <f t="shared" si="49"/>
        <v>104975</v>
      </c>
      <c r="M123" s="43">
        <v>0</v>
      </c>
      <c r="N123" s="44">
        <f t="shared" si="50"/>
        <v>104975</v>
      </c>
      <c r="O123" s="44">
        <f t="shared" si="51"/>
        <v>0</v>
      </c>
      <c r="P123" s="23"/>
    </row>
    <row r="124" s="2" customFormat="1" customHeight="1" spans="1:16">
      <c r="A124" s="22" t="s">
        <v>229</v>
      </c>
      <c r="B124" s="23" t="s">
        <v>230</v>
      </c>
      <c r="C124" s="23" t="s">
        <v>230</v>
      </c>
      <c r="D124" s="24">
        <v>2761</v>
      </c>
      <c r="E124" s="24">
        <v>2618</v>
      </c>
      <c r="F124" s="25">
        <v>0.85</v>
      </c>
      <c r="G124" s="24">
        <v>2393600</v>
      </c>
      <c r="H124" s="24"/>
      <c r="I124" s="24">
        <f t="shared" si="46"/>
        <v>-107525</v>
      </c>
      <c r="J124" s="24">
        <f t="shared" si="47"/>
        <v>2225300</v>
      </c>
      <c r="K124" s="24">
        <f t="shared" si="48"/>
        <v>2117775</v>
      </c>
      <c r="L124" s="43">
        <f t="shared" si="49"/>
        <v>2117775</v>
      </c>
      <c r="M124" s="43">
        <v>0</v>
      </c>
      <c r="N124" s="44">
        <f t="shared" si="50"/>
        <v>2117775</v>
      </c>
      <c r="O124" s="44">
        <f t="shared" si="51"/>
        <v>0</v>
      </c>
      <c r="P124" s="23"/>
    </row>
    <row r="125" s="2" customFormat="1" customHeight="1" spans="1:16">
      <c r="A125" s="22" t="s">
        <v>231</v>
      </c>
      <c r="B125" s="23" t="s">
        <v>232</v>
      </c>
      <c r="C125" s="23" t="s">
        <v>232</v>
      </c>
      <c r="D125" s="24">
        <v>1654</v>
      </c>
      <c r="E125" s="24">
        <v>1640</v>
      </c>
      <c r="F125" s="25">
        <v>0.85</v>
      </c>
      <c r="G125" s="24">
        <v>1394000</v>
      </c>
      <c r="H125" s="24"/>
      <c r="I125" s="24">
        <f t="shared" si="46"/>
        <v>5950</v>
      </c>
      <c r="J125" s="24">
        <f t="shared" si="47"/>
        <v>1394000</v>
      </c>
      <c r="K125" s="24">
        <f t="shared" si="48"/>
        <v>1399950</v>
      </c>
      <c r="L125" s="43">
        <f t="shared" si="49"/>
        <v>1399950</v>
      </c>
      <c r="M125" s="43">
        <v>0</v>
      </c>
      <c r="N125" s="44">
        <f t="shared" si="50"/>
        <v>1399950</v>
      </c>
      <c r="O125" s="44">
        <f t="shared" si="51"/>
        <v>0</v>
      </c>
      <c r="P125" s="23"/>
    </row>
    <row r="126" customHeight="1" spans="1:16">
      <c r="A126" s="19" t="s">
        <v>233</v>
      </c>
      <c r="B126" s="20" t="s">
        <v>234</v>
      </c>
      <c r="C126" s="20" t="s">
        <v>234</v>
      </c>
      <c r="D126" s="21">
        <f>D127</f>
        <v>5866</v>
      </c>
      <c r="E126" s="21">
        <f>E127</f>
        <v>4646</v>
      </c>
      <c r="F126" s="21"/>
      <c r="G126" s="21">
        <f>G127</f>
        <v>5950000</v>
      </c>
      <c r="H126" s="21">
        <f>H127</f>
        <v>0</v>
      </c>
      <c r="I126" s="21">
        <f t="shared" ref="I126:O126" si="55">I127</f>
        <v>-1482400</v>
      </c>
      <c r="J126" s="21">
        <f t="shared" si="55"/>
        <v>3949100</v>
      </c>
      <c r="K126" s="21">
        <f t="shared" si="55"/>
        <v>2466700</v>
      </c>
      <c r="L126" s="21">
        <f t="shared" si="55"/>
        <v>2466700</v>
      </c>
      <c r="M126" s="21">
        <f t="shared" si="55"/>
        <v>0</v>
      </c>
      <c r="N126" s="21">
        <f t="shared" si="55"/>
        <v>2466700</v>
      </c>
      <c r="O126" s="21">
        <f t="shared" si="55"/>
        <v>0</v>
      </c>
      <c r="P126" s="42"/>
    </row>
    <row r="127" s="2" customFormat="1" customHeight="1" spans="1:16">
      <c r="A127" s="22" t="s">
        <v>233</v>
      </c>
      <c r="B127" s="23" t="s">
        <v>234</v>
      </c>
      <c r="C127" s="23" t="s">
        <v>234</v>
      </c>
      <c r="D127" s="24">
        <v>5866</v>
      </c>
      <c r="E127" s="24">
        <v>4646</v>
      </c>
      <c r="F127" s="25">
        <v>0.85</v>
      </c>
      <c r="G127" s="24">
        <v>5950000</v>
      </c>
      <c r="H127" s="24"/>
      <c r="I127" s="24">
        <f t="shared" si="46"/>
        <v>-1482400</v>
      </c>
      <c r="J127" s="24">
        <f t="shared" si="47"/>
        <v>3949100</v>
      </c>
      <c r="K127" s="24">
        <f t="shared" si="48"/>
        <v>2466700</v>
      </c>
      <c r="L127" s="43">
        <f t="shared" si="49"/>
        <v>2466700</v>
      </c>
      <c r="M127" s="43">
        <v>0</v>
      </c>
      <c r="N127" s="44">
        <f t="shared" si="50"/>
        <v>2466700</v>
      </c>
      <c r="O127" s="44">
        <f t="shared" si="51"/>
        <v>0</v>
      </c>
      <c r="P127" s="23"/>
    </row>
    <row r="128" customHeight="1" spans="1:16">
      <c r="A128" s="19" t="s">
        <v>235</v>
      </c>
      <c r="B128" s="20" t="s">
        <v>236</v>
      </c>
      <c r="C128" s="20" t="s">
        <v>236</v>
      </c>
      <c r="D128" s="21">
        <f>SUM(D129:D135)</f>
        <v>15467</v>
      </c>
      <c r="E128" s="21">
        <f>SUM(E129:E135)</f>
        <v>11628</v>
      </c>
      <c r="F128" s="21"/>
      <c r="G128" s="21">
        <f>SUM(G129:G135)</f>
        <v>14164400</v>
      </c>
      <c r="H128" s="21">
        <f>SUM(H129:H135)</f>
        <v>0</v>
      </c>
      <c r="I128" s="21">
        <f t="shared" ref="I128:O128" si="56">SUM(I129:I135)</f>
        <v>-2649025</v>
      </c>
      <c r="J128" s="21">
        <f t="shared" si="56"/>
        <v>9883800</v>
      </c>
      <c r="K128" s="21">
        <f t="shared" si="56"/>
        <v>7664875</v>
      </c>
      <c r="L128" s="21">
        <f t="shared" si="56"/>
        <v>7664875</v>
      </c>
      <c r="M128" s="21">
        <f t="shared" si="56"/>
        <v>5000000</v>
      </c>
      <c r="N128" s="21">
        <f t="shared" si="56"/>
        <v>2664875</v>
      </c>
      <c r="O128" s="21">
        <f t="shared" si="56"/>
        <v>-430100</v>
      </c>
      <c r="P128" s="42"/>
    </row>
    <row r="129" s="2" customFormat="1" customHeight="1" spans="1:16">
      <c r="A129" s="22" t="s">
        <v>237</v>
      </c>
      <c r="B129" s="23" t="s">
        <v>238</v>
      </c>
      <c r="C129" s="23" t="s">
        <v>238</v>
      </c>
      <c r="D129" s="24">
        <v>464</v>
      </c>
      <c r="E129" s="24">
        <v>346</v>
      </c>
      <c r="F129" s="25">
        <v>0.85</v>
      </c>
      <c r="G129" s="24">
        <v>382500</v>
      </c>
      <c r="H129" s="24"/>
      <c r="I129" s="24">
        <f t="shared" si="46"/>
        <v>-38250</v>
      </c>
      <c r="J129" s="24">
        <f t="shared" si="47"/>
        <v>294100</v>
      </c>
      <c r="K129" s="24">
        <f t="shared" si="48"/>
        <v>255850</v>
      </c>
      <c r="L129" s="43">
        <f t="shared" si="49"/>
        <v>255850</v>
      </c>
      <c r="M129" s="43">
        <v>0</v>
      </c>
      <c r="N129" s="44">
        <f t="shared" si="50"/>
        <v>255850</v>
      </c>
      <c r="O129" s="44">
        <f t="shared" si="51"/>
        <v>0</v>
      </c>
      <c r="P129" s="23"/>
    </row>
    <row r="130" s="2" customFormat="1" customHeight="1" spans="1:16">
      <c r="A130" s="22" t="s">
        <v>239</v>
      </c>
      <c r="B130" s="23" t="s">
        <v>240</v>
      </c>
      <c r="C130" s="23" t="s">
        <v>240</v>
      </c>
      <c r="D130" s="24">
        <v>1000</v>
      </c>
      <c r="E130" s="24">
        <v>595</v>
      </c>
      <c r="F130" s="25">
        <v>0.85</v>
      </c>
      <c r="G130" s="24">
        <v>850000</v>
      </c>
      <c r="H130" s="24"/>
      <c r="I130" s="24">
        <f t="shared" si="46"/>
        <v>-172125</v>
      </c>
      <c r="J130" s="24">
        <f t="shared" si="47"/>
        <v>505750</v>
      </c>
      <c r="K130" s="24">
        <f t="shared" si="48"/>
        <v>333625</v>
      </c>
      <c r="L130" s="43">
        <f t="shared" si="49"/>
        <v>333625</v>
      </c>
      <c r="M130" s="43">
        <v>0</v>
      </c>
      <c r="N130" s="44">
        <f t="shared" si="50"/>
        <v>333625</v>
      </c>
      <c r="O130" s="44">
        <f t="shared" si="51"/>
        <v>0</v>
      </c>
      <c r="P130" s="23"/>
    </row>
    <row r="131" s="2" customFormat="1" customHeight="1" spans="1:16">
      <c r="A131" s="22" t="s">
        <v>239</v>
      </c>
      <c r="B131" s="23" t="s">
        <v>240</v>
      </c>
      <c r="C131" s="23" t="s">
        <v>241</v>
      </c>
      <c r="D131" s="24">
        <v>1005</v>
      </c>
      <c r="E131" s="24">
        <v>907</v>
      </c>
      <c r="F131" s="25">
        <v>0.85</v>
      </c>
      <c r="G131" s="24">
        <v>844900</v>
      </c>
      <c r="H131" s="24"/>
      <c r="I131" s="24">
        <f t="shared" si="46"/>
        <v>-32300</v>
      </c>
      <c r="J131" s="24">
        <f t="shared" si="47"/>
        <v>770950</v>
      </c>
      <c r="K131" s="24">
        <f t="shared" si="48"/>
        <v>738650</v>
      </c>
      <c r="L131" s="43">
        <f t="shared" si="49"/>
        <v>738650</v>
      </c>
      <c r="M131" s="43">
        <v>0</v>
      </c>
      <c r="N131" s="44">
        <f t="shared" si="50"/>
        <v>738650</v>
      </c>
      <c r="O131" s="44">
        <f t="shared" si="51"/>
        <v>0</v>
      </c>
      <c r="P131" s="23"/>
    </row>
    <row r="132" s="2" customFormat="1" customHeight="1" spans="1:16">
      <c r="A132" s="22" t="s">
        <v>242</v>
      </c>
      <c r="B132" s="23" t="s">
        <v>243</v>
      </c>
      <c r="C132" s="23" t="s">
        <v>243</v>
      </c>
      <c r="D132" s="24">
        <v>581</v>
      </c>
      <c r="E132" s="24">
        <v>469</v>
      </c>
      <c r="F132" s="25">
        <v>0.85</v>
      </c>
      <c r="G132" s="24">
        <v>1275000</v>
      </c>
      <c r="H132" s="24"/>
      <c r="I132" s="24">
        <f t="shared" si="46"/>
        <v>-828750</v>
      </c>
      <c r="J132" s="24">
        <f t="shared" si="47"/>
        <v>398650</v>
      </c>
      <c r="K132" s="24">
        <f t="shared" si="48"/>
        <v>0</v>
      </c>
      <c r="L132" s="43">
        <f t="shared" si="49"/>
        <v>0</v>
      </c>
      <c r="M132" s="43">
        <v>0</v>
      </c>
      <c r="N132" s="44">
        <f t="shared" si="50"/>
        <v>0</v>
      </c>
      <c r="O132" s="44">
        <f t="shared" si="51"/>
        <v>-430100</v>
      </c>
      <c r="P132" s="23"/>
    </row>
    <row r="133" s="2" customFormat="1" customHeight="1" spans="1:16">
      <c r="A133" s="22" t="s">
        <v>244</v>
      </c>
      <c r="B133" s="23" t="s">
        <v>245</v>
      </c>
      <c r="C133" s="23" t="s">
        <v>245</v>
      </c>
      <c r="D133" s="24">
        <v>1997</v>
      </c>
      <c r="E133" s="24">
        <v>1621</v>
      </c>
      <c r="F133" s="25">
        <v>0.85</v>
      </c>
      <c r="G133" s="24">
        <v>1955000</v>
      </c>
      <c r="H133" s="24"/>
      <c r="I133" s="24">
        <f t="shared" si="46"/>
        <v>-417350</v>
      </c>
      <c r="J133" s="24">
        <f t="shared" si="47"/>
        <v>1377850</v>
      </c>
      <c r="K133" s="24">
        <f t="shared" si="48"/>
        <v>960500</v>
      </c>
      <c r="L133" s="43">
        <f t="shared" si="49"/>
        <v>960500</v>
      </c>
      <c r="M133" s="43">
        <v>0</v>
      </c>
      <c r="N133" s="44">
        <f t="shared" si="50"/>
        <v>960500</v>
      </c>
      <c r="O133" s="44">
        <f t="shared" si="51"/>
        <v>0</v>
      </c>
      <c r="P133" s="23"/>
    </row>
    <row r="134" s="2" customFormat="1" customHeight="1" spans="1:16">
      <c r="A134" s="22" t="s">
        <v>246</v>
      </c>
      <c r="B134" s="23" t="s">
        <v>247</v>
      </c>
      <c r="C134" s="23" t="s">
        <v>247</v>
      </c>
      <c r="D134" s="24">
        <v>4500</v>
      </c>
      <c r="E134" s="24">
        <v>1770</v>
      </c>
      <c r="F134" s="25">
        <v>0.85</v>
      </c>
      <c r="G134" s="24">
        <v>3825000</v>
      </c>
      <c r="H134" s="24"/>
      <c r="I134" s="24">
        <f t="shared" si="46"/>
        <v>-1160250</v>
      </c>
      <c r="J134" s="24">
        <f t="shared" si="47"/>
        <v>1504500</v>
      </c>
      <c r="K134" s="24">
        <f t="shared" si="48"/>
        <v>344250</v>
      </c>
      <c r="L134" s="43">
        <f t="shared" si="49"/>
        <v>344250</v>
      </c>
      <c r="M134" s="43">
        <v>0</v>
      </c>
      <c r="N134" s="44">
        <f t="shared" si="50"/>
        <v>344250</v>
      </c>
      <c r="O134" s="44">
        <f t="shared" si="51"/>
        <v>0</v>
      </c>
      <c r="P134" s="23"/>
    </row>
    <row r="135" s="2" customFormat="1" customHeight="1" spans="1:16">
      <c r="A135" s="22" t="s">
        <v>248</v>
      </c>
      <c r="B135" s="23" t="s">
        <v>249</v>
      </c>
      <c r="C135" s="23" t="s">
        <v>249</v>
      </c>
      <c r="D135" s="24">
        <v>5920</v>
      </c>
      <c r="E135" s="24">
        <v>5920</v>
      </c>
      <c r="F135" s="25">
        <v>0.85</v>
      </c>
      <c r="G135" s="24">
        <v>5032000</v>
      </c>
      <c r="H135" s="24"/>
      <c r="I135" s="24">
        <f t="shared" si="46"/>
        <v>0</v>
      </c>
      <c r="J135" s="24">
        <f t="shared" si="47"/>
        <v>5032000</v>
      </c>
      <c r="K135" s="24">
        <f t="shared" si="48"/>
        <v>5032000</v>
      </c>
      <c r="L135" s="43">
        <f t="shared" si="49"/>
        <v>5032000</v>
      </c>
      <c r="M135" s="43">
        <v>5000000</v>
      </c>
      <c r="N135" s="44">
        <f t="shared" si="50"/>
        <v>32000</v>
      </c>
      <c r="O135" s="44">
        <f t="shared" si="51"/>
        <v>0</v>
      </c>
      <c r="P135" s="23"/>
    </row>
    <row r="136" customHeight="1" spans="1:16">
      <c r="A136" s="19" t="s">
        <v>250</v>
      </c>
      <c r="B136" s="20" t="s">
        <v>251</v>
      </c>
      <c r="C136" s="20" t="s">
        <v>251</v>
      </c>
      <c r="D136" s="21">
        <f>D137</f>
        <v>11000</v>
      </c>
      <c r="E136" s="21">
        <f>E137</f>
        <v>11000</v>
      </c>
      <c r="F136" s="21"/>
      <c r="G136" s="21">
        <f>G137</f>
        <v>9350000</v>
      </c>
      <c r="H136" s="21">
        <f>H137</f>
        <v>0</v>
      </c>
      <c r="I136" s="21">
        <f t="shared" ref="I136:O136" si="57">I137</f>
        <v>0</v>
      </c>
      <c r="J136" s="21">
        <f t="shared" si="57"/>
        <v>9350000</v>
      </c>
      <c r="K136" s="21">
        <f t="shared" si="57"/>
        <v>9350000</v>
      </c>
      <c r="L136" s="21">
        <f t="shared" si="57"/>
        <v>9350000</v>
      </c>
      <c r="M136" s="21">
        <f t="shared" si="57"/>
        <v>9350000</v>
      </c>
      <c r="N136" s="21">
        <f t="shared" si="57"/>
        <v>0</v>
      </c>
      <c r="O136" s="21">
        <f t="shared" si="57"/>
        <v>0</v>
      </c>
      <c r="P136" s="42"/>
    </row>
    <row r="137" s="2" customFormat="1" customHeight="1" spans="1:16">
      <c r="A137" s="22" t="s">
        <v>250</v>
      </c>
      <c r="B137" s="23" t="s">
        <v>251</v>
      </c>
      <c r="C137" s="23" t="s">
        <v>251</v>
      </c>
      <c r="D137" s="24">
        <v>11000</v>
      </c>
      <c r="E137" s="24">
        <v>11000</v>
      </c>
      <c r="F137" s="25">
        <v>0.85</v>
      </c>
      <c r="G137" s="24">
        <v>9350000</v>
      </c>
      <c r="H137" s="24"/>
      <c r="I137" s="24">
        <f t="shared" si="46"/>
        <v>0</v>
      </c>
      <c r="J137" s="24">
        <f t="shared" si="47"/>
        <v>9350000</v>
      </c>
      <c r="K137" s="24">
        <f t="shared" si="48"/>
        <v>9350000</v>
      </c>
      <c r="L137" s="43">
        <f t="shared" si="49"/>
        <v>9350000</v>
      </c>
      <c r="M137" s="43">
        <v>9350000</v>
      </c>
      <c r="N137" s="44">
        <f t="shared" si="50"/>
        <v>0</v>
      </c>
      <c r="O137" s="44">
        <f t="shared" si="51"/>
        <v>0</v>
      </c>
      <c r="P137" s="23"/>
    </row>
    <row r="138" customHeight="1" spans="1:16">
      <c r="A138" s="19" t="s">
        <v>252</v>
      </c>
      <c r="B138" s="20" t="s">
        <v>253</v>
      </c>
      <c r="C138" s="20" t="s">
        <v>253</v>
      </c>
      <c r="D138" s="21">
        <f>D139</f>
        <v>10275</v>
      </c>
      <c r="E138" s="21">
        <f>E139</f>
        <v>9000</v>
      </c>
      <c r="F138" s="21"/>
      <c r="G138" s="21">
        <f>G139</f>
        <v>9775000</v>
      </c>
      <c r="H138" s="21">
        <f>H139</f>
        <v>0</v>
      </c>
      <c r="I138" s="21">
        <f t="shared" ref="I138:O138" si="58">I139</f>
        <v>-1583125</v>
      </c>
      <c r="J138" s="21">
        <f t="shared" si="58"/>
        <v>7650000</v>
      </c>
      <c r="K138" s="21">
        <f t="shared" si="58"/>
        <v>6066875</v>
      </c>
      <c r="L138" s="21">
        <f t="shared" si="58"/>
        <v>6066875</v>
      </c>
      <c r="M138" s="21">
        <f t="shared" si="58"/>
        <v>6000000</v>
      </c>
      <c r="N138" s="21">
        <f t="shared" si="58"/>
        <v>66875</v>
      </c>
      <c r="O138" s="21">
        <f t="shared" si="58"/>
        <v>0</v>
      </c>
      <c r="P138" s="42"/>
    </row>
    <row r="139" s="2" customFormat="1" customHeight="1" spans="1:16">
      <c r="A139" s="22" t="s">
        <v>252</v>
      </c>
      <c r="B139" s="23" t="s">
        <v>253</v>
      </c>
      <c r="C139" s="23" t="s">
        <v>253</v>
      </c>
      <c r="D139" s="24">
        <v>10275</v>
      </c>
      <c r="E139" s="24">
        <v>9000</v>
      </c>
      <c r="F139" s="25">
        <v>0.85</v>
      </c>
      <c r="G139" s="24">
        <v>9775000</v>
      </c>
      <c r="H139" s="24"/>
      <c r="I139" s="24">
        <f t="shared" ref="I139:I170" si="59">ROUND((D139+E139)*500*F139-G139,0)</f>
        <v>-1583125</v>
      </c>
      <c r="J139" s="24">
        <f t="shared" ref="J139:J170" si="60">ROUND(E139*1000*F139,0)</f>
        <v>7650000</v>
      </c>
      <c r="K139" s="24">
        <f t="shared" ref="K139:K170" si="61">IF(ROUND(J139+I139+H139,0)&lt;0,0,ROUND(J139+I139+H139,0))</f>
        <v>6066875</v>
      </c>
      <c r="L139" s="43">
        <f t="shared" ref="L139:L170" si="62">K139</f>
        <v>6066875</v>
      </c>
      <c r="M139" s="43">
        <v>6000000</v>
      </c>
      <c r="N139" s="44">
        <f t="shared" ref="N139:N170" si="63">K139-M139</f>
        <v>66875</v>
      </c>
      <c r="O139" s="44">
        <f t="shared" ref="O139:O170" si="64">IF(ROUND(J139+I139,0)&lt;0,ROUND(J139+I139,0),0)</f>
        <v>0</v>
      </c>
      <c r="P139" s="23"/>
    </row>
    <row r="140" customHeight="1" spans="1:16">
      <c r="A140" s="19" t="s">
        <v>254</v>
      </c>
      <c r="B140" s="20" t="s">
        <v>255</v>
      </c>
      <c r="C140" s="20" t="s">
        <v>255</v>
      </c>
      <c r="D140" s="21">
        <f>D141</f>
        <v>6936</v>
      </c>
      <c r="E140" s="21">
        <f>E141</f>
        <v>4678</v>
      </c>
      <c r="F140" s="21"/>
      <c r="G140" s="21">
        <f>G141</f>
        <v>4661400</v>
      </c>
      <c r="H140" s="21">
        <f>H141</f>
        <v>0</v>
      </c>
      <c r="I140" s="21">
        <f t="shared" ref="I140:O140" si="65">I141</f>
        <v>274550</v>
      </c>
      <c r="J140" s="21">
        <f t="shared" si="65"/>
        <v>3976300</v>
      </c>
      <c r="K140" s="21">
        <f t="shared" si="65"/>
        <v>4250850</v>
      </c>
      <c r="L140" s="21">
        <f t="shared" si="65"/>
        <v>4250850</v>
      </c>
      <c r="M140" s="21">
        <f t="shared" si="65"/>
        <v>0</v>
      </c>
      <c r="N140" s="21">
        <f t="shared" si="65"/>
        <v>4250850</v>
      </c>
      <c r="O140" s="21">
        <f t="shared" si="65"/>
        <v>0</v>
      </c>
      <c r="P140" s="42"/>
    </row>
    <row r="141" s="2" customFormat="1" customHeight="1" spans="1:16">
      <c r="A141" s="22" t="s">
        <v>254</v>
      </c>
      <c r="B141" s="23" t="s">
        <v>255</v>
      </c>
      <c r="C141" s="23" t="s">
        <v>255</v>
      </c>
      <c r="D141" s="24">
        <v>6936</v>
      </c>
      <c r="E141" s="24">
        <v>4678</v>
      </c>
      <c r="F141" s="25">
        <v>0.85</v>
      </c>
      <c r="G141" s="24">
        <v>4661400</v>
      </c>
      <c r="H141" s="24"/>
      <c r="I141" s="24">
        <f t="shared" si="59"/>
        <v>274550</v>
      </c>
      <c r="J141" s="24">
        <f t="shared" si="60"/>
        <v>3976300</v>
      </c>
      <c r="K141" s="24">
        <f t="shared" si="61"/>
        <v>4250850</v>
      </c>
      <c r="L141" s="43">
        <f t="shared" si="62"/>
        <v>4250850</v>
      </c>
      <c r="M141" s="43"/>
      <c r="N141" s="44">
        <f t="shared" si="63"/>
        <v>4250850</v>
      </c>
      <c r="O141" s="44">
        <f t="shared" si="64"/>
        <v>0</v>
      </c>
      <c r="P141" s="23"/>
    </row>
    <row r="142" customHeight="1" spans="1:16">
      <c r="A142" s="19" t="s">
        <v>256</v>
      </c>
      <c r="B142" s="20" t="s">
        <v>257</v>
      </c>
      <c r="C142" s="20" t="s">
        <v>257</v>
      </c>
      <c r="D142" s="21">
        <f>SUM(D143:D148)</f>
        <v>25005</v>
      </c>
      <c r="E142" s="21">
        <f>SUM(E143:E148)</f>
        <v>20051</v>
      </c>
      <c r="F142" s="21"/>
      <c r="G142" s="21">
        <f>SUM(G143:G148)</f>
        <v>22553900</v>
      </c>
      <c r="H142" s="21">
        <f>SUM(H143:H148)</f>
        <v>0</v>
      </c>
      <c r="I142" s="21">
        <f t="shared" ref="I142:O142" si="66">SUM(I143:I148)</f>
        <v>-3405100</v>
      </c>
      <c r="J142" s="21">
        <f t="shared" si="66"/>
        <v>17043350</v>
      </c>
      <c r="K142" s="21">
        <f t="shared" si="66"/>
        <v>13638250</v>
      </c>
      <c r="L142" s="21">
        <f t="shared" si="66"/>
        <v>13638250</v>
      </c>
      <c r="M142" s="21">
        <f t="shared" si="66"/>
        <v>5000000</v>
      </c>
      <c r="N142" s="21">
        <f t="shared" si="66"/>
        <v>8638250</v>
      </c>
      <c r="O142" s="21">
        <f t="shared" si="66"/>
        <v>0</v>
      </c>
      <c r="P142" s="42"/>
    </row>
    <row r="143" s="2" customFormat="1" customHeight="1" spans="1:16">
      <c r="A143" s="22" t="s">
        <v>258</v>
      </c>
      <c r="B143" s="23" t="s">
        <v>259</v>
      </c>
      <c r="C143" s="23" t="s">
        <v>259</v>
      </c>
      <c r="D143" s="24">
        <v>162</v>
      </c>
      <c r="E143" s="24">
        <v>60</v>
      </c>
      <c r="F143" s="25">
        <v>0.85</v>
      </c>
      <c r="G143" s="24">
        <v>144500</v>
      </c>
      <c r="H143" s="24"/>
      <c r="I143" s="24">
        <f t="shared" si="59"/>
        <v>-50150</v>
      </c>
      <c r="J143" s="24">
        <f t="shared" si="60"/>
        <v>51000</v>
      </c>
      <c r="K143" s="24">
        <f t="shared" si="61"/>
        <v>850</v>
      </c>
      <c r="L143" s="43">
        <f t="shared" si="62"/>
        <v>850</v>
      </c>
      <c r="M143" s="43">
        <v>0</v>
      </c>
      <c r="N143" s="44">
        <f t="shared" si="63"/>
        <v>850</v>
      </c>
      <c r="O143" s="44">
        <f t="shared" si="64"/>
        <v>0</v>
      </c>
      <c r="P143" s="23"/>
    </row>
    <row r="144" s="2" customFormat="1" customHeight="1" spans="1:16">
      <c r="A144" s="22" t="s">
        <v>260</v>
      </c>
      <c r="B144" s="23" t="s">
        <v>261</v>
      </c>
      <c r="C144" s="23" t="s">
        <v>261</v>
      </c>
      <c r="D144" s="24">
        <v>6400</v>
      </c>
      <c r="E144" s="24">
        <v>4100</v>
      </c>
      <c r="F144" s="25">
        <v>0.85</v>
      </c>
      <c r="G144" s="24">
        <v>5525000</v>
      </c>
      <c r="H144" s="24"/>
      <c r="I144" s="24">
        <f t="shared" si="59"/>
        <v>-1062500</v>
      </c>
      <c r="J144" s="24">
        <f t="shared" si="60"/>
        <v>3485000</v>
      </c>
      <c r="K144" s="24">
        <f t="shared" si="61"/>
        <v>2422500</v>
      </c>
      <c r="L144" s="43">
        <f t="shared" si="62"/>
        <v>2422500</v>
      </c>
      <c r="M144" s="43">
        <v>0</v>
      </c>
      <c r="N144" s="44">
        <f t="shared" si="63"/>
        <v>2422500</v>
      </c>
      <c r="O144" s="44">
        <f t="shared" si="64"/>
        <v>0</v>
      </c>
      <c r="P144" s="23"/>
    </row>
    <row r="145" s="2" customFormat="1" customHeight="1" spans="1:16">
      <c r="A145" s="22" t="s">
        <v>262</v>
      </c>
      <c r="B145" s="23" t="s">
        <v>263</v>
      </c>
      <c r="C145" s="23" t="s">
        <v>264</v>
      </c>
      <c r="D145" s="24">
        <v>400</v>
      </c>
      <c r="E145" s="24">
        <v>400</v>
      </c>
      <c r="F145" s="25">
        <v>0.85</v>
      </c>
      <c r="G145" s="24">
        <v>340000</v>
      </c>
      <c r="H145" s="24"/>
      <c r="I145" s="24">
        <f t="shared" si="59"/>
        <v>0</v>
      </c>
      <c r="J145" s="24">
        <f t="shared" si="60"/>
        <v>340000</v>
      </c>
      <c r="K145" s="24">
        <f t="shared" si="61"/>
        <v>340000</v>
      </c>
      <c r="L145" s="43">
        <f t="shared" si="62"/>
        <v>340000</v>
      </c>
      <c r="M145" s="43">
        <v>0</v>
      </c>
      <c r="N145" s="44">
        <f t="shared" si="63"/>
        <v>340000</v>
      </c>
      <c r="O145" s="44">
        <f t="shared" si="64"/>
        <v>0</v>
      </c>
      <c r="P145" s="23"/>
    </row>
    <row r="146" s="2" customFormat="1" customHeight="1" spans="1:16">
      <c r="A146" s="22" t="s">
        <v>265</v>
      </c>
      <c r="B146" s="23" t="s">
        <v>266</v>
      </c>
      <c r="C146" s="23" t="s">
        <v>266</v>
      </c>
      <c r="D146" s="24">
        <v>6621</v>
      </c>
      <c r="E146" s="24">
        <v>7308</v>
      </c>
      <c r="F146" s="25">
        <v>0.85</v>
      </c>
      <c r="G146" s="24">
        <v>7697600</v>
      </c>
      <c r="H146" s="24"/>
      <c r="I146" s="24">
        <f t="shared" si="59"/>
        <v>-1777775</v>
      </c>
      <c r="J146" s="24">
        <f t="shared" si="60"/>
        <v>6211800</v>
      </c>
      <c r="K146" s="24">
        <f t="shared" si="61"/>
        <v>4434025</v>
      </c>
      <c r="L146" s="43">
        <f t="shared" si="62"/>
        <v>4434025</v>
      </c>
      <c r="M146" s="43"/>
      <c r="N146" s="44">
        <f t="shared" si="63"/>
        <v>4434025</v>
      </c>
      <c r="O146" s="44">
        <f t="shared" si="64"/>
        <v>0</v>
      </c>
      <c r="P146" s="23"/>
    </row>
    <row r="147" s="2" customFormat="1" customHeight="1" spans="1:16">
      <c r="A147" s="22" t="s">
        <v>267</v>
      </c>
      <c r="B147" s="23" t="s">
        <v>268</v>
      </c>
      <c r="C147" s="23" t="s">
        <v>268</v>
      </c>
      <c r="D147" s="24">
        <v>10041</v>
      </c>
      <c r="E147" s="24">
        <v>6748</v>
      </c>
      <c r="F147" s="25">
        <v>0.85</v>
      </c>
      <c r="G147" s="24">
        <v>7650000</v>
      </c>
      <c r="H147" s="24"/>
      <c r="I147" s="24">
        <f t="shared" si="59"/>
        <v>-514675</v>
      </c>
      <c r="J147" s="24">
        <f t="shared" si="60"/>
        <v>5735800</v>
      </c>
      <c r="K147" s="24">
        <f t="shared" si="61"/>
        <v>5221125</v>
      </c>
      <c r="L147" s="43">
        <f t="shared" si="62"/>
        <v>5221125</v>
      </c>
      <c r="M147" s="43">
        <v>5000000</v>
      </c>
      <c r="N147" s="44">
        <f t="shared" si="63"/>
        <v>221125</v>
      </c>
      <c r="O147" s="44">
        <f t="shared" si="64"/>
        <v>0</v>
      </c>
      <c r="P147" s="23"/>
    </row>
    <row r="148" s="2" customFormat="1" customHeight="1" spans="1:16">
      <c r="A148" s="22" t="s">
        <v>262</v>
      </c>
      <c r="B148" s="23" t="s">
        <v>263</v>
      </c>
      <c r="C148" s="23" t="s">
        <v>269</v>
      </c>
      <c r="D148" s="24">
        <v>1381</v>
      </c>
      <c r="E148" s="24">
        <v>1435</v>
      </c>
      <c r="F148" s="25">
        <v>0.85</v>
      </c>
      <c r="G148" s="24">
        <v>1196800</v>
      </c>
      <c r="H148" s="24"/>
      <c r="I148" s="24">
        <f t="shared" si="59"/>
        <v>0</v>
      </c>
      <c r="J148" s="24">
        <f t="shared" si="60"/>
        <v>1219750</v>
      </c>
      <c r="K148" s="24">
        <f t="shared" si="61"/>
        <v>1219750</v>
      </c>
      <c r="L148" s="43">
        <f t="shared" si="62"/>
        <v>1219750</v>
      </c>
      <c r="M148" s="43">
        <v>0</v>
      </c>
      <c r="N148" s="44">
        <f t="shared" si="63"/>
        <v>1219750</v>
      </c>
      <c r="O148" s="44">
        <f t="shared" si="64"/>
        <v>0</v>
      </c>
      <c r="P148" s="23"/>
    </row>
    <row r="149" customHeight="1" spans="1:16">
      <c r="A149" s="19" t="s">
        <v>270</v>
      </c>
      <c r="B149" s="20" t="s">
        <v>271</v>
      </c>
      <c r="C149" s="20" t="s">
        <v>271</v>
      </c>
      <c r="D149" s="21">
        <f>D150</f>
        <v>11644</v>
      </c>
      <c r="E149" s="21">
        <f>E150</f>
        <v>11644</v>
      </c>
      <c r="F149" s="21"/>
      <c r="G149" s="21">
        <f>G150</f>
        <v>9897400</v>
      </c>
      <c r="H149" s="21">
        <f>H150</f>
        <v>0</v>
      </c>
      <c r="I149" s="21">
        <f t="shared" ref="I149:O149" si="67">I150</f>
        <v>0</v>
      </c>
      <c r="J149" s="21">
        <f t="shared" si="67"/>
        <v>9897400</v>
      </c>
      <c r="K149" s="21">
        <f t="shared" si="67"/>
        <v>9897400</v>
      </c>
      <c r="L149" s="21">
        <f t="shared" si="67"/>
        <v>9897400</v>
      </c>
      <c r="M149" s="21">
        <f t="shared" si="67"/>
        <v>9000000</v>
      </c>
      <c r="N149" s="21">
        <f t="shared" si="67"/>
        <v>897400</v>
      </c>
      <c r="O149" s="21">
        <f t="shared" si="67"/>
        <v>0</v>
      </c>
      <c r="P149" s="42"/>
    </row>
    <row r="150" s="2" customFormat="1" customHeight="1" spans="1:16">
      <c r="A150" s="22" t="s">
        <v>270</v>
      </c>
      <c r="B150" s="23" t="s">
        <v>271</v>
      </c>
      <c r="C150" s="23" t="s">
        <v>271</v>
      </c>
      <c r="D150" s="24">
        <v>11644</v>
      </c>
      <c r="E150" s="24">
        <v>11644</v>
      </c>
      <c r="F150" s="25">
        <v>0.85</v>
      </c>
      <c r="G150" s="24">
        <v>9897400</v>
      </c>
      <c r="H150" s="24"/>
      <c r="I150" s="24">
        <f t="shared" si="59"/>
        <v>0</v>
      </c>
      <c r="J150" s="24">
        <f t="shared" si="60"/>
        <v>9897400</v>
      </c>
      <c r="K150" s="24">
        <f t="shared" si="61"/>
        <v>9897400</v>
      </c>
      <c r="L150" s="43">
        <f t="shared" si="62"/>
        <v>9897400</v>
      </c>
      <c r="M150" s="43">
        <v>9000000</v>
      </c>
      <c r="N150" s="44">
        <f t="shared" si="63"/>
        <v>897400</v>
      </c>
      <c r="O150" s="44">
        <f t="shared" si="64"/>
        <v>0</v>
      </c>
      <c r="P150" s="23"/>
    </row>
    <row r="151" customHeight="1" spans="1:16">
      <c r="A151" s="19" t="s">
        <v>272</v>
      </c>
      <c r="B151" s="20" t="s">
        <v>273</v>
      </c>
      <c r="C151" s="20" t="s">
        <v>273</v>
      </c>
      <c r="D151" s="21">
        <f>D152</f>
        <v>11872</v>
      </c>
      <c r="E151" s="21">
        <f>E152</f>
        <v>10329</v>
      </c>
      <c r="F151" s="21"/>
      <c r="G151" s="21">
        <f>G152</f>
        <v>9922050</v>
      </c>
      <c r="H151" s="21">
        <f>H152</f>
        <v>0</v>
      </c>
      <c r="I151" s="21">
        <f t="shared" ref="I151:O151" si="68">I152</f>
        <v>-486625</v>
      </c>
      <c r="J151" s="21">
        <f t="shared" si="68"/>
        <v>8779650</v>
      </c>
      <c r="K151" s="21">
        <f t="shared" si="68"/>
        <v>8293025</v>
      </c>
      <c r="L151" s="21">
        <f t="shared" si="68"/>
        <v>8293025</v>
      </c>
      <c r="M151" s="21">
        <f t="shared" si="68"/>
        <v>8000000</v>
      </c>
      <c r="N151" s="21">
        <f t="shared" si="68"/>
        <v>293025</v>
      </c>
      <c r="O151" s="21">
        <f t="shared" si="68"/>
        <v>0</v>
      </c>
      <c r="P151" s="42"/>
    </row>
    <row r="152" s="2" customFormat="1" customHeight="1" spans="1:16">
      <c r="A152" s="22" t="s">
        <v>272</v>
      </c>
      <c r="B152" s="23" t="s">
        <v>273</v>
      </c>
      <c r="C152" s="23" t="s">
        <v>273</v>
      </c>
      <c r="D152" s="24">
        <v>11872</v>
      </c>
      <c r="E152" s="24">
        <v>10329</v>
      </c>
      <c r="F152" s="25">
        <v>0.85</v>
      </c>
      <c r="G152" s="24">
        <v>9922050</v>
      </c>
      <c r="H152" s="24"/>
      <c r="I152" s="24">
        <f t="shared" si="59"/>
        <v>-486625</v>
      </c>
      <c r="J152" s="24">
        <f t="shared" si="60"/>
        <v>8779650</v>
      </c>
      <c r="K152" s="24">
        <f t="shared" si="61"/>
        <v>8293025</v>
      </c>
      <c r="L152" s="43">
        <f t="shared" si="62"/>
        <v>8293025</v>
      </c>
      <c r="M152" s="43">
        <v>8000000</v>
      </c>
      <c r="N152" s="44">
        <f t="shared" si="63"/>
        <v>293025</v>
      </c>
      <c r="O152" s="44">
        <f t="shared" si="64"/>
        <v>0</v>
      </c>
      <c r="P152" s="23"/>
    </row>
    <row r="153" customHeight="1" spans="1:16">
      <c r="A153" s="19" t="s">
        <v>274</v>
      </c>
      <c r="B153" s="20" t="s">
        <v>275</v>
      </c>
      <c r="C153" s="20" t="s">
        <v>275</v>
      </c>
      <c r="D153" s="21">
        <f>SUM(D154:D158)</f>
        <v>5962</v>
      </c>
      <c r="E153" s="21">
        <f>SUM(E154:E158)</f>
        <v>3649</v>
      </c>
      <c r="F153" s="21"/>
      <c r="G153" s="21">
        <f>SUM(G154:G158)</f>
        <v>3773900</v>
      </c>
      <c r="H153" s="21">
        <f>SUM(H154:H158)</f>
        <v>0</v>
      </c>
      <c r="I153" s="21">
        <f t="shared" ref="I153:O153" si="69">SUM(I154:I158)</f>
        <v>-650325</v>
      </c>
      <c r="J153" s="21">
        <f t="shared" si="69"/>
        <v>2371850</v>
      </c>
      <c r="K153" s="21">
        <f t="shared" si="69"/>
        <v>1721850</v>
      </c>
      <c r="L153" s="21">
        <f t="shared" si="69"/>
        <v>1721850</v>
      </c>
      <c r="M153" s="21">
        <f t="shared" si="69"/>
        <v>0</v>
      </c>
      <c r="N153" s="21">
        <f t="shared" si="69"/>
        <v>1721850</v>
      </c>
      <c r="O153" s="21">
        <f t="shared" si="69"/>
        <v>-325</v>
      </c>
      <c r="P153" s="42"/>
    </row>
    <row r="154" s="2" customFormat="1" customHeight="1" spans="1:16">
      <c r="A154" s="22" t="s">
        <v>276</v>
      </c>
      <c r="B154" s="23" t="s">
        <v>277</v>
      </c>
      <c r="C154" s="23" t="s">
        <v>277</v>
      </c>
      <c r="D154" s="24">
        <v>2169</v>
      </c>
      <c r="E154" s="24">
        <v>1046</v>
      </c>
      <c r="F154" s="25">
        <v>0.65</v>
      </c>
      <c r="G154" s="24">
        <v>1344200</v>
      </c>
      <c r="H154" s="24"/>
      <c r="I154" s="24">
        <f t="shared" si="59"/>
        <v>-299325</v>
      </c>
      <c r="J154" s="24">
        <f t="shared" si="60"/>
        <v>679900</v>
      </c>
      <c r="K154" s="24">
        <f t="shared" si="61"/>
        <v>380575</v>
      </c>
      <c r="L154" s="43">
        <f t="shared" si="62"/>
        <v>380575</v>
      </c>
      <c r="M154" s="43">
        <v>0</v>
      </c>
      <c r="N154" s="44">
        <f t="shared" si="63"/>
        <v>380575</v>
      </c>
      <c r="O154" s="44">
        <f t="shared" si="64"/>
        <v>0</v>
      </c>
      <c r="P154" s="23"/>
    </row>
    <row r="155" s="2" customFormat="1" customHeight="1" spans="1:16">
      <c r="A155" s="22" t="s">
        <v>278</v>
      </c>
      <c r="B155" s="23" t="s">
        <v>279</v>
      </c>
      <c r="C155" s="23" t="s">
        <v>279</v>
      </c>
      <c r="D155" s="24">
        <v>272</v>
      </c>
      <c r="E155" s="24">
        <v>153</v>
      </c>
      <c r="F155" s="25">
        <v>0.65</v>
      </c>
      <c r="G155" s="24">
        <v>237900</v>
      </c>
      <c r="H155" s="24"/>
      <c r="I155" s="24">
        <f t="shared" si="59"/>
        <v>-99775</v>
      </c>
      <c r="J155" s="24">
        <f t="shared" si="60"/>
        <v>99450</v>
      </c>
      <c r="K155" s="24">
        <f t="shared" si="61"/>
        <v>0</v>
      </c>
      <c r="L155" s="43">
        <f t="shared" si="62"/>
        <v>0</v>
      </c>
      <c r="M155" s="43">
        <v>0</v>
      </c>
      <c r="N155" s="44">
        <f t="shared" si="63"/>
        <v>0</v>
      </c>
      <c r="O155" s="44">
        <f t="shared" si="64"/>
        <v>-325</v>
      </c>
      <c r="P155" s="23"/>
    </row>
    <row r="156" s="2" customFormat="1" customHeight="1" spans="1:16">
      <c r="A156" s="22" t="s">
        <v>280</v>
      </c>
      <c r="B156" s="23" t="s">
        <v>281</v>
      </c>
      <c r="C156" s="23" t="s">
        <v>281</v>
      </c>
      <c r="D156" s="24">
        <v>1525</v>
      </c>
      <c r="E156" s="24">
        <v>803</v>
      </c>
      <c r="F156" s="25">
        <v>0.65</v>
      </c>
      <c r="G156" s="24">
        <v>913250</v>
      </c>
      <c r="H156" s="24"/>
      <c r="I156" s="24">
        <f t="shared" si="59"/>
        <v>-156650</v>
      </c>
      <c r="J156" s="24">
        <f t="shared" si="60"/>
        <v>521950</v>
      </c>
      <c r="K156" s="24">
        <f t="shared" si="61"/>
        <v>365300</v>
      </c>
      <c r="L156" s="43">
        <f t="shared" si="62"/>
        <v>365300</v>
      </c>
      <c r="M156" s="43">
        <v>0</v>
      </c>
      <c r="N156" s="44">
        <f t="shared" si="63"/>
        <v>365300</v>
      </c>
      <c r="O156" s="44">
        <f t="shared" si="64"/>
        <v>0</v>
      </c>
      <c r="P156" s="23"/>
    </row>
    <row r="157" s="2" customFormat="1" customHeight="1" spans="1:16">
      <c r="A157" s="22" t="s">
        <v>280</v>
      </c>
      <c r="B157" s="23" t="s">
        <v>281</v>
      </c>
      <c r="C157" s="23" t="s">
        <v>282</v>
      </c>
      <c r="D157" s="24">
        <v>100</v>
      </c>
      <c r="E157" s="24">
        <v>65</v>
      </c>
      <c r="F157" s="25">
        <v>0.65</v>
      </c>
      <c r="G157" s="24">
        <v>65000</v>
      </c>
      <c r="H157" s="24"/>
      <c r="I157" s="24">
        <f t="shared" si="59"/>
        <v>-11375</v>
      </c>
      <c r="J157" s="24">
        <f t="shared" si="60"/>
        <v>42250</v>
      </c>
      <c r="K157" s="24">
        <f t="shared" si="61"/>
        <v>30875</v>
      </c>
      <c r="L157" s="43">
        <f t="shared" si="62"/>
        <v>30875</v>
      </c>
      <c r="M157" s="43">
        <v>0</v>
      </c>
      <c r="N157" s="44">
        <f t="shared" si="63"/>
        <v>30875</v>
      </c>
      <c r="O157" s="44">
        <f t="shared" si="64"/>
        <v>0</v>
      </c>
      <c r="P157" s="23"/>
    </row>
    <row r="158" s="2" customFormat="1" customHeight="1" spans="1:16">
      <c r="A158" s="22" t="s">
        <v>283</v>
      </c>
      <c r="B158" s="23" t="s">
        <v>284</v>
      </c>
      <c r="C158" s="23" t="s">
        <v>284</v>
      </c>
      <c r="D158" s="24">
        <v>1896</v>
      </c>
      <c r="E158" s="24">
        <v>1582</v>
      </c>
      <c r="F158" s="25">
        <v>0.65</v>
      </c>
      <c r="G158" s="24">
        <v>1213550</v>
      </c>
      <c r="H158" s="24"/>
      <c r="I158" s="24">
        <f t="shared" si="59"/>
        <v>-83200</v>
      </c>
      <c r="J158" s="24">
        <f t="shared" si="60"/>
        <v>1028300</v>
      </c>
      <c r="K158" s="24">
        <f t="shared" si="61"/>
        <v>945100</v>
      </c>
      <c r="L158" s="43">
        <f t="shared" si="62"/>
        <v>945100</v>
      </c>
      <c r="M158" s="43">
        <v>0</v>
      </c>
      <c r="N158" s="44">
        <f t="shared" si="63"/>
        <v>945100</v>
      </c>
      <c r="O158" s="44">
        <f t="shared" si="64"/>
        <v>0</v>
      </c>
      <c r="P158" s="23"/>
    </row>
    <row r="159" customHeight="1" spans="1:16">
      <c r="A159" s="19" t="s">
        <v>285</v>
      </c>
      <c r="B159" s="20" t="s">
        <v>286</v>
      </c>
      <c r="C159" s="20" t="s">
        <v>286</v>
      </c>
      <c r="D159" s="21">
        <f>D160</f>
        <v>1509</v>
      </c>
      <c r="E159" s="21">
        <f>E160</f>
        <v>1092</v>
      </c>
      <c r="F159" s="21"/>
      <c r="G159" s="21">
        <f>G160</f>
        <v>1360000</v>
      </c>
      <c r="H159" s="21">
        <f>H160</f>
        <v>0</v>
      </c>
      <c r="I159" s="21">
        <f t="shared" ref="I159:O159" si="70">I160</f>
        <v>-254575</v>
      </c>
      <c r="J159" s="21">
        <f t="shared" si="70"/>
        <v>928200</v>
      </c>
      <c r="K159" s="21">
        <f t="shared" si="70"/>
        <v>673625</v>
      </c>
      <c r="L159" s="21">
        <f t="shared" si="70"/>
        <v>673625</v>
      </c>
      <c r="M159" s="21">
        <f t="shared" si="70"/>
        <v>0</v>
      </c>
      <c r="N159" s="21">
        <f t="shared" si="70"/>
        <v>673625</v>
      </c>
      <c r="O159" s="21">
        <f t="shared" si="70"/>
        <v>0</v>
      </c>
      <c r="P159" s="42"/>
    </row>
    <row r="160" s="2" customFormat="1" customHeight="1" spans="1:16">
      <c r="A160" s="22" t="s">
        <v>285</v>
      </c>
      <c r="B160" s="23" t="s">
        <v>286</v>
      </c>
      <c r="C160" s="23" t="s">
        <v>286</v>
      </c>
      <c r="D160" s="24">
        <v>1509</v>
      </c>
      <c r="E160" s="24">
        <v>1092</v>
      </c>
      <c r="F160" s="25">
        <v>0.85</v>
      </c>
      <c r="G160" s="24">
        <v>1360000</v>
      </c>
      <c r="H160" s="24"/>
      <c r="I160" s="24">
        <f t="shared" si="59"/>
        <v>-254575</v>
      </c>
      <c r="J160" s="24">
        <f t="shared" si="60"/>
        <v>928200</v>
      </c>
      <c r="K160" s="24">
        <f t="shared" si="61"/>
        <v>673625</v>
      </c>
      <c r="L160" s="43">
        <f t="shared" si="62"/>
        <v>673625</v>
      </c>
      <c r="M160" s="43">
        <v>0</v>
      </c>
      <c r="N160" s="44">
        <f t="shared" si="63"/>
        <v>673625</v>
      </c>
      <c r="O160" s="44">
        <f t="shared" si="64"/>
        <v>0</v>
      </c>
      <c r="P160" s="23"/>
    </row>
    <row r="161" customHeight="1" spans="1:16">
      <c r="A161" s="19" t="s">
        <v>287</v>
      </c>
      <c r="B161" s="20" t="s">
        <v>288</v>
      </c>
      <c r="C161" s="20" t="s">
        <v>288</v>
      </c>
      <c r="D161" s="21">
        <f>D162</f>
        <v>1680</v>
      </c>
      <c r="E161" s="21">
        <f>E162</f>
        <v>1680</v>
      </c>
      <c r="F161" s="21"/>
      <c r="G161" s="21">
        <f>G162</f>
        <v>1428000</v>
      </c>
      <c r="H161" s="21">
        <f>H162</f>
        <v>0</v>
      </c>
      <c r="I161" s="21">
        <f t="shared" ref="I161:O161" si="71">I162</f>
        <v>0</v>
      </c>
      <c r="J161" s="21">
        <f t="shared" si="71"/>
        <v>1428000</v>
      </c>
      <c r="K161" s="21">
        <f t="shared" si="71"/>
        <v>1428000</v>
      </c>
      <c r="L161" s="21">
        <f t="shared" si="71"/>
        <v>1428000</v>
      </c>
      <c r="M161" s="21">
        <f t="shared" si="71"/>
        <v>0</v>
      </c>
      <c r="N161" s="21">
        <f t="shared" si="71"/>
        <v>1428000</v>
      </c>
      <c r="O161" s="21">
        <f t="shared" si="71"/>
        <v>0</v>
      </c>
      <c r="P161" s="42"/>
    </row>
    <row r="162" s="2" customFormat="1" customHeight="1" spans="1:16">
      <c r="A162" s="22" t="s">
        <v>287</v>
      </c>
      <c r="B162" s="23" t="s">
        <v>288</v>
      </c>
      <c r="C162" s="23" t="s">
        <v>288</v>
      </c>
      <c r="D162" s="24">
        <v>1680</v>
      </c>
      <c r="E162" s="24">
        <v>1680</v>
      </c>
      <c r="F162" s="25">
        <v>0.85</v>
      </c>
      <c r="G162" s="24">
        <v>1428000</v>
      </c>
      <c r="H162" s="24"/>
      <c r="I162" s="24">
        <f t="shared" si="59"/>
        <v>0</v>
      </c>
      <c r="J162" s="24">
        <f t="shared" si="60"/>
        <v>1428000</v>
      </c>
      <c r="K162" s="24">
        <f t="shared" si="61"/>
        <v>1428000</v>
      </c>
      <c r="L162" s="43">
        <f t="shared" si="62"/>
        <v>1428000</v>
      </c>
      <c r="M162" s="43">
        <v>0</v>
      </c>
      <c r="N162" s="44">
        <f t="shared" si="63"/>
        <v>1428000</v>
      </c>
      <c r="O162" s="44">
        <f t="shared" si="64"/>
        <v>0</v>
      </c>
      <c r="P162" s="23"/>
    </row>
    <row r="163" customHeight="1" spans="1:16">
      <c r="A163" s="19" t="s">
        <v>289</v>
      </c>
      <c r="B163" s="20" t="s">
        <v>290</v>
      </c>
      <c r="C163" s="20" t="s">
        <v>290</v>
      </c>
      <c r="D163" s="21">
        <f>D164</f>
        <v>1329</v>
      </c>
      <c r="E163" s="21">
        <f>E164</f>
        <v>1185</v>
      </c>
      <c r="F163" s="21"/>
      <c r="G163" s="21">
        <f>G164</f>
        <v>1118600</v>
      </c>
      <c r="H163" s="21">
        <f>H164</f>
        <v>0</v>
      </c>
      <c r="I163" s="21">
        <f t="shared" ref="I163:O163" si="72">I164</f>
        <v>-50150</v>
      </c>
      <c r="J163" s="21">
        <f t="shared" si="72"/>
        <v>1007250</v>
      </c>
      <c r="K163" s="21">
        <f t="shared" si="72"/>
        <v>957100</v>
      </c>
      <c r="L163" s="21">
        <f t="shared" si="72"/>
        <v>957100</v>
      </c>
      <c r="M163" s="21">
        <f t="shared" si="72"/>
        <v>0</v>
      </c>
      <c r="N163" s="21">
        <f t="shared" si="72"/>
        <v>957100</v>
      </c>
      <c r="O163" s="21">
        <f t="shared" si="72"/>
        <v>0</v>
      </c>
      <c r="P163" s="42"/>
    </row>
    <row r="164" s="2" customFormat="1" customHeight="1" spans="1:16">
      <c r="A164" s="22" t="s">
        <v>289</v>
      </c>
      <c r="B164" s="23" t="s">
        <v>290</v>
      </c>
      <c r="C164" s="23" t="s">
        <v>290</v>
      </c>
      <c r="D164" s="24">
        <v>1329</v>
      </c>
      <c r="E164" s="24">
        <v>1185</v>
      </c>
      <c r="F164" s="25">
        <v>0.85</v>
      </c>
      <c r="G164" s="24">
        <v>1118600</v>
      </c>
      <c r="H164" s="24"/>
      <c r="I164" s="24">
        <f t="shared" si="59"/>
        <v>-50150</v>
      </c>
      <c r="J164" s="24">
        <f t="shared" si="60"/>
        <v>1007250</v>
      </c>
      <c r="K164" s="24">
        <f t="shared" si="61"/>
        <v>957100</v>
      </c>
      <c r="L164" s="43">
        <f t="shared" si="62"/>
        <v>957100</v>
      </c>
      <c r="M164" s="43">
        <v>0</v>
      </c>
      <c r="N164" s="44">
        <f t="shared" si="63"/>
        <v>957100</v>
      </c>
      <c r="O164" s="44">
        <f t="shared" si="64"/>
        <v>0</v>
      </c>
      <c r="P164" s="23"/>
    </row>
    <row r="165" customHeight="1" spans="1:16">
      <c r="A165" s="19" t="s">
        <v>291</v>
      </c>
      <c r="B165" s="20" t="s">
        <v>292</v>
      </c>
      <c r="C165" s="20" t="s">
        <v>292</v>
      </c>
      <c r="D165" s="21">
        <f>D166</f>
        <v>3502</v>
      </c>
      <c r="E165" s="21">
        <f>E166</f>
        <v>3417</v>
      </c>
      <c r="F165" s="21"/>
      <c r="G165" s="21">
        <f>G166</f>
        <v>2980100</v>
      </c>
      <c r="H165" s="21">
        <f>H166</f>
        <v>0</v>
      </c>
      <c r="I165" s="21">
        <f t="shared" ref="I165:O165" si="73">I166</f>
        <v>-39525</v>
      </c>
      <c r="J165" s="21">
        <f t="shared" si="73"/>
        <v>2904450</v>
      </c>
      <c r="K165" s="21">
        <f t="shared" si="73"/>
        <v>2864925</v>
      </c>
      <c r="L165" s="21">
        <f t="shared" si="73"/>
        <v>2864925</v>
      </c>
      <c r="M165" s="21">
        <f t="shared" si="73"/>
        <v>0</v>
      </c>
      <c r="N165" s="21">
        <f t="shared" si="73"/>
        <v>2864925</v>
      </c>
      <c r="O165" s="21">
        <f t="shared" si="73"/>
        <v>0</v>
      </c>
      <c r="P165" s="42"/>
    </row>
    <row r="166" s="2" customFormat="1" customHeight="1" spans="1:16">
      <c r="A166" s="22" t="s">
        <v>291</v>
      </c>
      <c r="B166" s="23" t="s">
        <v>292</v>
      </c>
      <c r="C166" s="23" t="s">
        <v>292</v>
      </c>
      <c r="D166" s="24">
        <v>3502</v>
      </c>
      <c r="E166" s="24">
        <v>3417</v>
      </c>
      <c r="F166" s="25">
        <v>0.85</v>
      </c>
      <c r="G166" s="24">
        <v>2980100</v>
      </c>
      <c r="H166" s="24"/>
      <c r="I166" s="24">
        <f t="shared" si="59"/>
        <v>-39525</v>
      </c>
      <c r="J166" s="24">
        <f t="shared" si="60"/>
        <v>2904450</v>
      </c>
      <c r="K166" s="24">
        <f t="shared" si="61"/>
        <v>2864925</v>
      </c>
      <c r="L166" s="43">
        <f t="shared" si="62"/>
        <v>2864925</v>
      </c>
      <c r="M166" s="43">
        <v>0</v>
      </c>
      <c r="N166" s="44">
        <f t="shared" si="63"/>
        <v>2864925</v>
      </c>
      <c r="O166" s="44">
        <f t="shared" si="64"/>
        <v>0</v>
      </c>
      <c r="P166" s="23"/>
    </row>
    <row r="167" customHeight="1" spans="1:16">
      <c r="A167" s="19" t="s">
        <v>293</v>
      </c>
      <c r="B167" s="20" t="s">
        <v>294</v>
      </c>
      <c r="C167" s="20" t="s">
        <v>294</v>
      </c>
      <c r="D167" s="21">
        <f>SUM(D168:D172)</f>
        <v>11392</v>
      </c>
      <c r="E167" s="21">
        <f>SUM(E168:E172)</f>
        <v>11275</v>
      </c>
      <c r="F167" s="21"/>
      <c r="G167" s="21">
        <f>SUM(G168:G172)</f>
        <v>10848550</v>
      </c>
      <c r="H167" s="21">
        <f>SUM(H168:H172)</f>
        <v>0</v>
      </c>
      <c r="I167" s="21">
        <f t="shared" ref="I167:O167" si="74">SUM(I168:I172)</f>
        <v>-1215075</v>
      </c>
      <c r="J167" s="21">
        <f t="shared" si="74"/>
        <v>9583750</v>
      </c>
      <c r="K167" s="21">
        <f t="shared" si="74"/>
        <v>8368675</v>
      </c>
      <c r="L167" s="21">
        <f t="shared" si="74"/>
        <v>8368675</v>
      </c>
      <c r="M167" s="21">
        <f t="shared" si="74"/>
        <v>0</v>
      </c>
      <c r="N167" s="21">
        <f t="shared" si="74"/>
        <v>8368675</v>
      </c>
      <c r="O167" s="21">
        <f t="shared" si="74"/>
        <v>0</v>
      </c>
      <c r="P167" s="42"/>
    </row>
    <row r="168" s="2" customFormat="1" customHeight="1" spans="1:16">
      <c r="A168" s="22" t="s">
        <v>295</v>
      </c>
      <c r="B168" s="23" t="s">
        <v>296</v>
      </c>
      <c r="C168" s="23" t="s">
        <v>296</v>
      </c>
      <c r="D168" s="24">
        <v>4282</v>
      </c>
      <c r="E168" s="24">
        <v>2754</v>
      </c>
      <c r="F168" s="25">
        <v>0.85</v>
      </c>
      <c r="G168" s="24">
        <v>3644800</v>
      </c>
      <c r="H168" s="24"/>
      <c r="I168" s="24">
        <f t="shared" si="59"/>
        <v>-654500</v>
      </c>
      <c r="J168" s="24">
        <f t="shared" si="60"/>
        <v>2340900</v>
      </c>
      <c r="K168" s="24">
        <f t="shared" si="61"/>
        <v>1686400</v>
      </c>
      <c r="L168" s="43">
        <f t="shared" si="62"/>
        <v>1686400</v>
      </c>
      <c r="M168" s="43">
        <v>0</v>
      </c>
      <c r="N168" s="44">
        <f t="shared" si="63"/>
        <v>1686400</v>
      </c>
      <c r="O168" s="44">
        <f t="shared" si="64"/>
        <v>0</v>
      </c>
      <c r="P168" s="23"/>
    </row>
    <row r="169" s="2" customFormat="1" customHeight="1" spans="1:16">
      <c r="A169" s="22" t="s">
        <v>297</v>
      </c>
      <c r="B169" s="23" t="s">
        <v>298</v>
      </c>
      <c r="C169" s="23" t="s">
        <v>298</v>
      </c>
      <c r="D169" s="24">
        <v>1369</v>
      </c>
      <c r="E169" s="24">
        <v>2805</v>
      </c>
      <c r="F169" s="25">
        <v>0.85</v>
      </c>
      <c r="G169" s="24">
        <v>2125000</v>
      </c>
      <c r="H169" s="24"/>
      <c r="I169" s="24">
        <f t="shared" si="59"/>
        <v>-351050</v>
      </c>
      <c r="J169" s="24">
        <f t="shared" si="60"/>
        <v>2384250</v>
      </c>
      <c r="K169" s="24">
        <f t="shared" si="61"/>
        <v>2033200</v>
      </c>
      <c r="L169" s="43">
        <f t="shared" si="62"/>
        <v>2033200</v>
      </c>
      <c r="M169" s="43">
        <v>0</v>
      </c>
      <c r="N169" s="44">
        <f t="shared" si="63"/>
        <v>2033200</v>
      </c>
      <c r="O169" s="44">
        <f t="shared" si="64"/>
        <v>0</v>
      </c>
      <c r="P169" s="23"/>
    </row>
    <row r="170" s="2" customFormat="1" customHeight="1" spans="1:16">
      <c r="A170" s="22" t="s">
        <v>299</v>
      </c>
      <c r="B170" s="23" t="s">
        <v>300</v>
      </c>
      <c r="C170" s="23" t="s">
        <v>300</v>
      </c>
      <c r="D170" s="24">
        <v>2149</v>
      </c>
      <c r="E170" s="24">
        <v>2082</v>
      </c>
      <c r="F170" s="25">
        <v>0.85</v>
      </c>
      <c r="G170" s="24">
        <v>1912500</v>
      </c>
      <c r="H170" s="24"/>
      <c r="I170" s="24">
        <f t="shared" si="59"/>
        <v>-114325</v>
      </c>
      <c r="J170" s="24">
        <f t="shared" si="60"/>
        <v>1769700</v>
      </c>
      <c r="K170" s="24">
        <f t="shared" si="61"/>
        <v>1655375</v>
      </c>
      <c r="L170" s="43">
        <f t="shared" si="62"/>
        <v>1655375</v>
      </c>
      <c r="M170" s="43">
        <v>0</v>
      </c>
      <c r="N170" s="44">
        <f t="shared" si="63"/>
        <v>1655375</v>
      </c>
      <c r="O170" s="44">
        <f t="shared" si="64"/>
        <v>0</v>
      </c>
      <c r="P170" s="23"/>
    </row>
    <row r="171" s="2" customFormat="1" customHeight="1" spans="1:16">
      <c r="A171" s="22" t="s">
        <v>301</v>
      </c>
      <c r="B171" s="23" t="s">
        <v>302</v>
      </c>
      <c r="C171" s="23" t="s">
        <v>302</v>
      </c>
      <c r="D171" s="24">
        <v>1574</v>
      </c>
      <c r="E171" s="24">
        <v>1550</v>
      </c>
      <c r="F171" s="25">
        <v>0.85</v>
      </c>
      <c r="G171" s="24">
        <v>1338750</v>
      </c>
      <c r="H171" s="24"/>
      <c r="I171" s="24">
        <f t="shared" ref="I171:I202" si="75">ROUND((D171+E171)*500*F171-G171,0)</f>
        <v>-11050</v>
      </c>
      <c r="J171" s="24">
        <f t="shared" ref="J171:J202" si="76">ROUND(E171*1000*F171,0)</f>
        <v>1317500</v>
      </c>
      <c r="K171" s="24">
        <f t="shared" ref="K171:K202" si="77">IF(ROUND(J171+I171+H171,0)&lt;0,0,ROUND(J171+I171+H171,0))</f>
        <v>1306450</v>
      </c>
      <c r="L171" s="43">
        <f t="shared" ref="L171:L202" si="78">K171</f>
        <v>1306450</v>
      </c>
      <c r="M171" s="43">
        <v>0</v>
      </c>
      <c r="N171" s="44">
        <f t="shared" ref="N171:N202" si="79">K171-M171</f>
        <v>1306450</v>
      </c>
      <c r="O171" s="44">
        <f t="shared" ref="O171:O202" si="80">IF(ROUND(J171+I171,0)&lt;0,ROUND(J171+I171,0),0)</f>
        <v>0</v>
      </c>
      <c r="P171" s="23"/>
    </row>
    <row r="172" s="2" customFormat="1" customHeight="1" spans="1:16">
      <c r="A172" s="22" t="s">
        <v>303</v>
      </c>
      <c r="B172" s="23" t="s">
        <v>304</v>
      </c>
      <c r="C172" s="23" t="s">
        <v>304</v>
      </c>
      <c r="D172" s="24">
        <v>2018</v>
      </c>
      <c r="E172" s="24">
        <v>2084</v>
      </c>
      <c r="F172" s="25">
        <v>0.85</v>
      </c>
      <c r="G172" s="24">
        <v>1827500</v>
      </c>
      <c r="H172" s="24"/>
      <c r="I172" s="24">
        <f t="shared" si="75"/>
        <v>-84150</v>
      </c>
      <c r="J172" s="24">
        <f t="shared" si="76"/>
        <v>1771400</v>
      </c>
      <c r="K172" s="24">
        <f t="shared" si="77"/>
        <v>1687250</v>
      </c>
      <c r="L172" s="43">
        <f t="shared" si="78"/>
        <v>1687250</v>
      </c>
      <c r="M172" s="43">
        <v>0</v>
      </c>
      <c r="N172" s="44">
        <f t="shared" si="79"/>
        <v>1687250</v>
      </c>
      <c r="O172" s="44">
        <f t="shared" si="80"/>
        <v>0</v>
      </c>
      <c r="P172" s="23"/>
    </row>
    <row r="173" customHeight="1" spans="1:16">
      <c r="A173" s="19" t="s">
        <v>305</v>
      </c>
      <c r="B173" s="20" t="s">
        <v>306</v>
      </c>
      <c r="C173" s="20" t="s">
        <v>306</v>
      </c>
      <c r="D173" s="21">
        <f>D174</f>
        <v>5126</v>
      </c>
      <c r="E173" s="21">
        <f>E174</f>
        <v>4653</v>
      </c>
      <c r="F173" s="21"/>
      <c r="G173" s="21">
        <f>G174</f>
        <v>4344350</v>
      </c>
      <c r="H173" s="21">
        <f>H174</f>
        <v>0</v>
      </c>
      <c r="I173" s="21">
        <f t="shared" ref="I173:O173" si="81">I174</f>
        <v>-188275</v>
      </c>
      <c r="J173" s="21">
        <f t="shared" si="81"/>
        <v>3955050</v>
      </c>
      <c r="K173" s="21">
        <f t="shared" si="81"/>
        <v>3766775</v>
      </c>
      <c r="L173" s="21">
        <f t="shared" si="81"/>
        <v>3766775</v>
      </c>
      <c r="M173" s="21">
        <f t="shared" si="81"/>
        <v>0</v>
      </c>
      <c r="N173" s="21">
        <f t="shared" si="81"/>
        <v>3766775</v>
      </c>
      <c r="O173" s="21">
        <f t="shared" si="81"/>
        <v>0</v>
      </c>
      <c r="P173" s="42"/>
    </row>
    <row r="174" s="2" customFormat="1" customHeight="1" spans="1:16">
      <c r="A174" s="22" t="s">
        <v>305</v>
      </c>
      <c r="B174" s="23" t="s">
        <v>306</v>
      </c>
      <c r="C174" s="23" t="s">
        <v>306</v>
      </c>
      <c r="D174" s="24">
        <v>5126</v>
      </c>
      <c r="E174" s="24">
        <v>4653</v>
      </c>
      <c r="F174" s="25">
        <v>0.85</v>
      </c>
      <c r="G174" s="24">
        <v>4344350</v>
      </c>
      <c r="H174" s="24"/>
      <c r="I174" s="24">
        <f t="shared" si="75"/>
        <v>-188275</v>
      </c>
      <c r="J174" s="24">
        <f t="shared" si="76"/>
        <v>3955050</v>
      </c>
      <c r="K174" s="24">
        <f t="shared" si="77"/>
        <v>3766775</v>
      </c>
      <c r="L174" s="43">
        <f t="shared" si="78"/>
        <v>3766775</v>
      </c>
      <c r="M174" s="43">
        <v>0</v>
      </c>
      <c r="N174" s="44">
        <f t="shared" si="79"/>
        <v>3766775</v>
      </c>
      <c r="O174" s="44">
        <f t="shared" si="80"/>
        <v>0</v>
      </c>
      <c r="P174" s="23"/>
    </row>
    <row r="175" customHeight="1" spans="1:16">
      <c r="A175" s="19" t="s">
        <v>307</v>
      </c>
      <c r="B175" s="20" t="s">
        <v>308</v>
      </c>
      <c r="C175" s="20" t="s">
        <v>308</v>
      </c>
      <c r="D175" s="21">
        <f>D176</f>
        <v>1000</v>
      </c>
      <c r="E175" s="21">
        <f>E176</f>
        <v>1000</v>
      </c>
      <c r="F175" s="21"/>
      <c r="G175" s="21">
        <f>G176</f>
        <v>1000000</v>
      </c>
      <c r="H175" s="21">
        <f>H176</f>
        <v>0</v>
      </c>
      <c r="I175" s="21">
        <f t="shared" ref="I175:O175" si="82">I176</f>
        <v>0</v>
      </c>
      <c r="J175" s="21">
        <f t="shared" si="82"/>
        <v>1000000</v>
      </c>
      <c r="K175" s="21">
        <f t="shared" si="82"/>
        <v>1000000</v>
      </c>
      <c r="L175" s="21">
        <f t="shared" si="82"/>
        <v>1000000</v>
      </c>
      <c r="M175" s="21">
        <f t="shared" si="82"/>
        <v>0</v>
      </c>
      <c r="N175" s="21">
        <f t="shared" si="82"/>
        <v>1000000</v>
      </c>
      <c r="O175" s="21">
        <f t="shared" si="82"/>
        <v>0</v>
      </c>
      <c r="P175" s="42"/>
    </row>
    <row r="176" s="2" customFormat="1" customHeight="1" spans="1:16">
      <c r="A176" s="22" t="s">
        <v>307</v>
      </c>
      <c r="B176" s="23" t="s">
        <v>308</v>
      </c>
      <c r="C176" s="23" t="s">
        <v>308</v>
      </c>
      <c r="D176" s="24">
        <v>1000</v>
      </c>
      <c r="E176" s="24">
        <v>1000</v>
      </c>
      <c r="F176" s="25">
        <v>1</v>
      </c>
      <c r="G176" s="24">
        <v>1000000</v>
      </c>
      <c r="H176" s="24"/>
      <c r="I176" s="24">
        <f t="shared" si="75"/>
        <v>0</v>
      </c>
      <c r="J176" s="24">
        <f t="shared" si="76"/>
        <v>1000000</v>
      </c>
      <c r="K176" s="24">
        <f t="shared" si="77"/>
        <v>1000000</v>
      </c>
      <c r="L176" s="43">
        <f t="shared" si="78"/>
        <v>1000000</v>
      </c>
      <c r="M176" s="43">
        <v>0</v>
      </c>
      <c r="N176" s="44">
        <f t="shared" si="79"/>
        <v>1000000</v>
      </c>
      <c r="O176" s="44">
        <f t="shared" si="80"/>
        <v>0</v>
      </c>
      <c r="P176" s="23"/>
    </row>
    <row r="177" customHeight="1" spans="1:16">
      <c r="A177" s="19" t="s">
        <v>309</v>
      </c>
      <c r="B177" s="20" t="s">
        <v>310</v>
      </c>
      <c r="C177" s="20" t="s">
        <v>310</v>
      </c>
      <c r="D177" s="21">
        <f>D178</f>
        <v>960</v>
      </c>
      <c r="E177" s="21">
        <f>E178</f>
        <v>960</v>
      </c>
      <c r="F177" s="21"/>
      <c r="G177" s="21">
        <f>G178</f>
        <v>960000</v>
      </c>
      <c r="H177" s="21">
        <f>H178</f>
        <v>0</v>
      </c>
      <c r="I177" s="21">
        <f t="shared" ref="I177:O177" si="83">I178</f>
        <v>0</v>
      </c>
      <c r="J177" s="21">
        <f t="shared" si="83"/>
        <v>960000</v>
      </c>
      <c r="K177" s="21">
        <f t="shared" si="83"/>
        <v>960000</v>
      </c>
      <c r="L177" s="21">
        <f t="shared" si="83"/>
        <v>960000</v>
      </c>
      <c r="M177" s="21">
        <f t="shared" si="83"/>
        <v>0</v>
      </c>
      <c r="N177" s="21">
        <f t="shared" si="83"/>
        <v>960000</v>
      </c>
      <c r="O177" s="21">
        <f t="shared" si="83"/>
        <v>0</v>
      </c>
      <c r="P177" s="42"/>
    </row>
    <row r="178" s="2" customFormat="1" customHeight="1" spans="1:16">
      <c r="A178" s="22" t="s">
        <v>309</v>
      </c>
      <c r="B178" s="23" t="s">
        <v>310</v>
      </c>
      <c r="C178" s="23" t="s">
        <v>310</v>
      </c>
      <c r="D178" s="24">
        <v>960</v>
      </c>
      <c r="E178" s="24">
        <v>960</v>
      </c>
      <c r="F178" s="25">
        <v>1</v>
      </c>
      <c r="G178" s="24">
        <v>960000</v>
      </c>
      <c r="H178" s="24"/>
      <c r="I178" s="24">
        <f t="shared" si="75"/>
        <v>0</v>
      </c>
      <c r="J178" s="24">
        <f t="shared" si="76"/>
        <v>960000</v>
      </c>
      <c r="K178" s="24">
        <f t="shared" si="77"/>
        <v>960000</v>
      </c>
      <c r="L178" s="43">
        <f t="shared" si="78"/>
        <v>960000</v>
      </c>
      <c r="M178" s="43">
        <v>0</v>
      </c>
      <c r="N178" s="44">
        <f t="shared" si="79"/>
        <v>960000</v>
      </c>
      <c r="O178" s="44">
        <f t="shared" si="80"/>
        <v>0</v>
      </c>
      <c r="P178" s="23"/>
    </row>
    <row r="179" customHeight="1" spans="1:16">
      <c r="A179" s="19" t="s">
        <v>311</v>
      </c>
      <c r="B179" s="20" t="s">
        <v>312</v>
      </c>
      <c r="C179" s="20" t="s">
        <v>312</v>
      </c>
      <c r="D179" s="21">
        <f>SUM(D180:D184)</f>
        <v>3813</v>
      </c>
      <c r="E179" s="21">
        <f>SUM(E180:E184)</f>
        <v>2282</v>
      </c>
      <c r="F179" s="21"/>
      <c r="G179" s="21">
        <f>SUM(G180:G184)</f>
        <v>3206200</v>
      </c>
      <c r="H179" s="21">
        <f>SUM(H180:H184)</f>
        <v>0</v>
      </c>
      <c r="I179" s="21">
        <f t="shared" ref="I179:O179" si="84">SUM(I180:I184)</f>
        <v>-615825</v>
      </c>
      <c r="J179" s="21">
        <f t="shared" si="84"/>
        <v>1939700</v>
      </c>
      <c r="K179" s="21">
        <f t="shared" si="84"/>
        <v>1323875</v>
      </c>
      <c r="L179" s="21">
        <f t="shared" si="84"/>
        <v>1323875</v>
      </c>
      <c r="M179" s="21">
        <f t="shared" si="84"/>
        <v>0</v>
      </c>
      <c r="N179" s="21">
        <f t="shared" si="84"/>
        <v>1323875</v>
      </c>
      <c r="O179" s="21">
        <f t="shared" si="84"/>
        <v>0</v>
      </c>
      <c r="P179" s="42"/>
    </row>
    <row r="180" s="2" customFormat="1" customHeight="1" spans="1:16">
      <c r="A180" s="22" t="s">
        <v>313</v>
      </c>
      <c r="B180" s="23" t="s">
        <v>314</v>
      </c>
      <c r="C180" s="23" t="s">
        <v>314</v>
      </c>
      <c r="D180" s="24">
        <v>3</v>
      </c>
      <c r="E180" s="24">
        <v>2</v>
      </c>
      <c r="F180" s="25">
        <v>0.85</v>
      </c>
      <c r="G180" s="24">
        <v>2550</v>
      </c>
      <c r="H180" s="24"/>
      <c r="I180" s="24">
        <f t="shared" si="75"/>
        <v>-425</v>
      </c>
      <c r="J180" s="24">
        <f t="shared" si="76"/>
        <v>1700</v>
      </c>
      <c r="K180" s="24">
        <f t="shared" si="77"/>
        <v>1275</v>
      </c>
      <c r="L180" s="43">
        <f t="shared" si="78"/>
        <v>1275</v>
      </c>
      <c r="M180" s="43">
        <v>0</v>
      </c>
      <c r="N180" s="44">
        <f t="shared" si="79"/>
        <v>1275</v>
      </c>
      <c r="O180" s="44">
        <f t="shared" si="80"/>
        <v>0</v>
      </c>
      <c r="P180" s="23"/>
    </row>
    <row r="181" s="2" customFormat="1" customHeight="1" spans="1:16">
      <c r="A181" s="22" t="s">
        <v>315</v>
      </c>
      <c r="B181" s="23" t="s">
        <v>316</v>
      </c>
      <c r="C181" s="23" t="s">
        <v>316</v>
      </c>
      <c r="D181" s="24">
        <v>2755</v>
      </c>
      <c r="E181" s="24">
        <v>1334</v>
      </c>
      <c r="F181" s="25">
        <v>0.85</v>
      </c>
      <c r="G181" s="24">
        <v>2341750</v>
      </c>
      <c r="H181" s="24"/>
      <c r="I181" s="24">
        <f t="shared" si="75"/>
        <v>-603925</v>
      </c>
      <c r="J181" s="24">
        <f t="shared" si="76"/>
        <v>1133900</v>
      </c>
      <c r="K181" s="24">
        <f t="shared" si="77"/>
        <v>529975</v>
      </c>
      <c r="L181" s="43">
        <f t="shared" si="78"/>
        <v>529975</v>
      </c>
      <c r="M181" s="43">
        <v>0</v>
      </c>
      <c r="N181" s="44">
        <f t="shared" si="79"/>
        <v>529975</v>
      </c>
      <c r="O181" s="44">
        <f t="shared" si="80"/>
        <v>0</v>
      </c>
      <c r="P181" s="23"/>
    </row>
    <row r="182" s="2" customFormat="1" customHeight="1" spans="1:16">
      <c r="A182" s="22" t="s">
        <v>315</v>
      </c>
      <c r="B182" s="23" t="s">
        <v>316</v>
      </c>
      <c r="C182" s="23" t="s">
        <v>317</v>
      </c>
      <c r="D182" s="24">
        <v>0</v>
      </c>
      <c r="E182" s="24">
        <v>0</v>
      </c>
      <c r="F182" s="25">
        <v>0.85</v>
      </c>
      <c r="G182" s="24">
        <v>0</v>
      </c>
      <c r="H182" s="24"/>
      <c r="I182" s="24">
        <f t="shared" si="75"/>
        <v>0</v>
      </c>
      <c r="J182" s="24">
        <f t="shared" si="76"/>
        <v>0</v>
      </c>
      <c r="K182" s="24">
        <f t="shared" si="77"/>
        <v>0</v>
      </c>
      <c r="L182" s="43">
        <f t="shared" si="78"/>
        <v>0</v>
      </c>
      <c r="M182" s="43">
        <v>0</v>
      </c>
      <c r="N182" s="44">
        <f t="shared" si="79"/>
        <v>0</v>
      </c>
      <c r="O182" s="44">
        <f t="shared" si="80"/>
        <v>0</v>
      </c>
      <c r="P182" s="23"/>
    </row>
    <row r="183" s="2" customFormat="1" customHeight="1" spans="1:16">
      <c r="A183" s="22" t="s">
        <v>318</v>
      </c>
      <c r="B183" s="23" t="s">
        <v>319</v>
      </c>
      <c r="C183" s="23" t="s">
        <v>319</v>
      </c>
      <c r="D183" s="24">
        <v>834</v>
      </c>
      <c r="E183" s="24">
        <v>772</v>
      </c>
      <c r="F183" s="25">
        <v>0.85</v>
      </c>
      <c r="G183" s="24">
        <v>722500</v>
      </c>
      <c r="H183" s="24"/>
      <c r="I183" s="24">
        <f t="shared" si="75"/>
        <v>-39950</v>
      </c>
      <c r="J183" s="24">
        <f t="shared" si="76"/>
        <v>656200</v>
      </c>
      <c r="K183" s="24">
        <f t="shared" si="77"/>
        <v>616250</v>
      </c>
      <c r="L183" s="43">
        <f t="shared" si="78"/>
        <v>616250</v>
      </c>
      <c r="M183" s="43">
        <v>0</v>
      </c>
      <c r="N183" s="44">
        <f t="shared" si="79"/>
        <v>616250</v>
      </c>
      <c r="O183" s="44">
        <f t="shared" si="80"/>
        <v>0</v>
      </c>
      <c r="P183" s="23"/>
    </row>
    <row r="184" s="2" customFormat="1" customHeight="1" spans="1:16">
      <c r="A184" s="22" t="s">
        <v>318</v>
      </c>
      <c r="B184" s="23" t="s">
        <v>319</v>
      </c>
      <c r="C184" s="23" t="s">
        <v>320</v>
      </c>
      <c r="D184" s="24">
        <v>221</v>
      </c>
      <c r="E184" s="24">
        <v>174</v>
      </c>
      <c r="F184" s="25">
        <v>0.85</v>
      </c>
      <c r="G184" s="24">
        <v>139400</v>
      </c>
      <c r="H184" s="24"/>
      <c r="I184" s="24">
        <f t="shared" si="75"/>
        <v>28475</v>
      </c>
      <c r="J184" s="24">
        <f t="shared" si="76"/>
        <v>147900</v>
      </c>
      <c r="K184" s="24">
        <f t="shared" si="77"/>
        <v>176375</v>
      </c>
      <c r="L184" s="43">
        <f t="shared" si="78"/>
        <v>176375</v>
      </c>
      <c r="M184" s="43">
        <v>0</v>
      </c>
      <c r="N184" s="44">
        <f t="shared" si="79"/>
        <v>176375</v>
      </c>
      <c r="O184" s="44">
        <f t="shared" si="80"/>
        <v>0</v>
      </c>
      <c r="P184" s="23"/>
    </row>
    <row r="185" customHeight="1" spans="1:16">
      <c r="A185" s="19" t="s">
        <v>321</v>
      </c>
      <c r="B185" s="20" t="s">
        <v>322</v>
      </c>
      <c r="C185" s="20" t="s">
        <v>322</v>
      </c>
      <c r="D185" s="21">
        <f>D186</f>
        <v>2098</v>
      </c>
      <c r="E185" s="21">
        <f>E186</f>
        <v>1724</v>
      </c>
      <c r="F185" s="21"/>
      <c r="G185" s="21">
        <f>G186</f>
        <v>2098000</v>
      </c>
      <c r="H185" s="21">
        <f>H186</f>
        <v>0</v>
      </c>
      <c r="I185" s="21">
        <f t="shared" ref="I185:O185" si="85">I186</f>
        <v>-187000</v>
      </c>
      <c r="J185" s="21">
        <f t="shared" si="85"/>
        <v>1724000</v>
      </c>
      <c r="K185" s="21">
        <f t="shared" si="85"/>
        <v>1537000</v>
      </c>
      <c r="L185" s="21">
        <f t="shared" si="85"/>
        <v>1537000</v>
      </c>
      <c r="M185" s="21">
        <f t="shared" si="85"/>
        <v>0</v>
      </c>
      <c r="N185" s="21">
        <f t="shared" si="85"/>
        <v>1537000</v>
      </c>
      <c r="O185" s="21">
        <f t="shared" si="85"/>
        <v>0</v>
      </c>
      <c r="P185" s="42"/>
    </row>
    <row r="186" s="2" customFormat="1" customHeight="1" spans="1:16">
      <c r="A186" s="22" t="s">
        <v>321</v>
      </c>
      <c r="B186" s="23" t="s">
        <v>322</v>
      </c>
      <c r="C186" s="23" t="s">
        <v>322</v>
      </c>
      <c r="D186" s="24">
        <v>2098</v>
      </c>
      <c r="E186" s="24">
        <v>1724</v>
      </c>
      <c r="F186" s="25">
        <v>1</v>
      </c>
      <c r="G186" s="24">
        <v>2098000</v>
      </c>
      <c r="H186" s="24"/>
      <c r="I186" s="24">
        <f t="shared" si="75"/>
        <v>-187000</v>
      </c>
      <c r="J186" s="24">
        <f t="shared" si="76"/>
        <v>1724000</v>
      </c>
      <c r="K186" s="24">
        <f t="shared" si="77"/>
        <v>1537000</v>
      </c>
      <c r="L186" s="43">
        <f t="shared" si="78"/>
        <v>1537000</v>
      </c>
      <c r="M186" s="43">
        <v>0</v>
      </c>
      <c r="N186" s="44">
        <f t="shared" si="79"/>
        <v>1537000</v>
      </c>
      <c r="O186" s="44">
        <f t="shared" si="80"/>
        <v>0</v>
      </c>
      <c r="P186" s="23"/>
    </row>
    <row r="187" customHeight="1" spans="1:16">
      <c r="A187" s="19" t="s">
        <v>323</v>
      </c>
      <c r="B187" s="20" t="s">
        <v>324</v>
      </c>
      <c r="C187" s="20" t="s">
        <v>324</v>
      </c>
      <c r="D187" s="21">
        <f>SUM(D188:D190)</f>
        <v>10066</v>
      </c>
      <c r="E187" s="21">
        <f>SUM(E188:E190)</f>
        <v>3688</v>
      </c>
      <c r="F187" s="21"/>
      <c r="G187" s="21">
        <f>SUM(G188:G190)</f>
        <v>9132400</v>
      </c>
      <c r="H187" s="21">
        <f>SUM(H188:H190)</f>
        <v>0</v>
      </c>
      <c r="I187" s="21">
        <f t="shared" ref="I187:O187" si="86">SUM(I188:I190)</f>
        <v>-3286950</v>
      </c>
      <c r="J187" s="21">
        <f t="shared" si="86"/>
        <v>3134800</v>
      </c>
      <c r="K187" s="21">
        <f t="shared" si="86"/>
        <v>480250</v>
      </c>
      <c r="L187" s="21">
        <f t="shared" si="86"/>
        <v>480250</v>
      </c>
      <c r="M187" s="21">
        <f t="shared" si="86"/>
        <v>0</v>
      </c>
      <c r="N187" s="21">
        <f t="shared" si="86"/>
        <v>480250</v>
      </c>
      <c r="O187" s="21">
        <f t="shared" si="86"/>
        <v>-632400</v>
      </c>
      <c r="P187" s="42"/>
    </row>
    <row r="188" s="2" customFormat="1" customHeight="1" spans="1:16">
      <c r="A188" s="22" t="s">
        <v>325</v>
      </c>
      <c r="B188" s="23" t="s">
        <v>326</v>
      </c>
      <c r="C188" s="23" t="s">
        <v>326</v>
      </c>
      <c r="D188" s="24">
        <v>3868</v>
      </c>
      <c r="E188" s="24">
        <v>891</v>
      </c>
      <c r="F188" s="25">
        <v>0.85</v>
      </c>
      <c r="G188" s="24">
        <v>2975000</v>
      </c>
      <c r="H188" s="24"/>
      <c r="I188" s="24">
        <f t="shared" si="75"/>
        <v>-952425</v>
      </c>
      <c r="J188" s="24">
        <f t="shared" si="76"/>
        <v>757350</v>
      </c>
      <c r="K188" s="24">
        <f t="shared" si="77"/>
        <v>0</v>
      </c>
      <c r="L188" s="43">
        <f t="shared" si="78"/>
        <v>0</v>
      </c>
      <c r="M188" s="43">
        <v>0</v>
      </c>
      <c r="N188" s="44">
        <f t="shared" si="79"/>
        <v>0</v>
      </c>
      <c r="O188" s="44">
        <f t="shared" si="80"/>
        <v>-195075</v>
      </c>
      <c r="P188" s="23"/>
    </row>
    <row r="189" s="2" customFormat="1" customHeight="1" spans="1:16">
      <c r="A189" s="22" t="s">
        <v>325</v>
      </c>
      <c r="B189" s="23" t="s">
        <v>326</v>
      </c>
      <c r="C189" s="23" t="s">
        <v>327</v>
      </c>
      <c r="D189" s="24">
        <v>2243</v>
      </c>
      <c r="E189" s="24">
        <v>1129</v>
      </c>
      <c r="F189" s="25">
        <v>0.85</v>
      </c>
      <c r="G189" s="24">
        <v>1912500</v>
      </c>
      <c r="H189" s="24"/>
      <c r="I189" s="24">
        <f t="shared" si="75"/>
        <v>-479400</v>
      </c>
      <c r="J189" s="24">
        <f t="shared" si="76"/>
        <v>959650</v>
      </c>
      <c r="K189" s="24">
        <f t="shared" si="77"/>
        <v>480250</v>
      </c>
      <c r="L189" s="43">
        <f t="shared" si="78"/>
        <v>480250</v>
      </c>
      <c r="M189" s="43">
        <v>0</v>
      </c>
      <c r="N189" s="44">
        <f t="shared" si="79"/>
        <v>480250</v>
      </c>
      <c r="O189" s="44">
        <f t="shared" si="80"/>
        <v>0</v>
      </c>
      <c r="P189" s="23"/>
    </row>
    <row r="190" s="2" customFormat="1" customHeight="1" spans="1:16">
      <c r="A190" s="22" t="s">
        <v>328</v>
      </c>
      <c r="B190" s="23" t="s">
        <v>329</v>
      </c>
      <c r="C190" s="23" t="s">
        <v>329</v>
      </c>
      <c r="D190" s="24">
        <v>3955</v>
      </c>
      <c r="E190" s="24">
        <v>1668</v>
      </c>
      <c r="F190" s="25">
        <v>0.85</v>
      </c>
      <c r="G190" s="24">
        <v>4244900</v>
      </c>
      <c r="H190" s="24"/>
      <c r="I190" s="24">
        <f t="shared" si="75"/>
        <v>-1855125</v>
      </c>
      <c r="J190" s="24">
        <f t="shared" si="76"/>
        <v>1417800</v>
      </c>
      <c r="K190" s="24">
        <f t="shared" si="77"/>
        <v>0</v>
      </c>
      <c r="L190" s="43">
        <f t="shared" si="78"/>
        <v>0</v>
      </c>
      <c r="M190" s="43">
        <v>0</v>
      </c>
      <c r="N190" s="44">
        <f t="shared" si="79"/>
        <v>0</v>
      </c>
      <c r="O190" s="44">
        <f t="shared" si="80"/>
        <v>-437325</v>
      </c>
      <c r="P190" s="23"/>
    </row>
    <row r="191" customHeight="1" spans="1:16">
      <c r="A191" s="19" t="s">
        <v>330</v>
      </c>
      <c r="B191" s="20" t="s">
        <v>331</v>
      </c>
      <c r="C191" s="20" t="s">
        <v>331</v>
      </c>
      <c r="D191" s="21">
        <f>D192</f>
        <v>2025</v>
      </c>
      <c r="E191" s="21">
        <f>E192</f>
        <v>1644</v>
      </c>
      <c r="F191" s="21"/>
      <c r="G191" s="21">
        <f>G192</f>
        <v>2000000</v>
      </c>
      <c r="H191" s="21">
        <f>H192</f>
        <v>0</v>
      </c>
      <c r="I191" s="21">
        <f t="shared" ref="I191:O191" si="87">I192</f>
        <v>-165500</v>
      </c>
      <c r="J191" s="21">
        <f t="shared" si="87"/>
        <v>1644000</v>
      </c>
      <c r="K191" s="21">
        <f t="shared" si="87"/>
        <v>1478500</v>
      </c>
      <c r="L191" s="21">
        <f t="shared" si="87"/>
        <v>1478500</v>
      </c>
      <c r="M191" s="21">
        <f t="shared" si="87"/>
        <v>0</v>
      </c>
      <c r="N191" s="21">
        <f t="shared" si="87"/>
        <v>1478500</v>
      </c>
      <c r="O191" s="21">
        <f t="shared" si="87"/>
        <v>0</v>
      </c>
      <c r="P191" s="42"/>
    </row>
    <row r="192" s="2" customFormat="1" customHeight="1" spans="1:16">
      <c r="A192" s="22" t="s">
        <v>330</v>
      </c>
      <c r="B192" s="23" t="s">
        <v>331</v>
      </c>
      <c r="C192" s="23" t="s">
        <v>331</v>
      </c>
      <c r="D192" s="24">
        <v>2025</v>
      </c>
      <c r="E192" s="24">
        <v>1644</v>
      </c>
      <c r="F192" s="25">
        <v>1</v>
      </c>
      <c r="G192" s="24">
        <v>2000000</v>
      </c>
      <c r="H192" s="24"/>
      <c r="I192" s="24">
        <f t="shared" si="75"/>
        <v>-165500</v>
      </c>
      <c r="J192" s="24">
        <f t="shared" si="76"/>
        <v>1644000</v>
      </c>
      <c r="K192" s="24">
        <f t="shared" si="77"/>
        <v>1478500</v>
      </c>
      <c r="L192" s="43">
        <f t="shared" si="78"/>
        <v>1478500</v>
      </c>
      <c r="M192" s="43">
        <v>0</v>
      </c>
      <c r="N192" s="44">
        <f t="shared" si="79"/>
        <v>1478500</v>
      </c>
      <c r="O192" s="44">
        <f t="shared" si="80"/>
        <v>0</v>
      </c>
      <c r="P192" s="23"/>
    </row>
    <row r="193" customHeight="1" spans="1:16">
      <c r="A193" s="19" t="s">
        <v>332</v>
      </c>
      <c r="B193" s="20" t="s">
        <v>333</v>
      </c>
      <c r="C193" s="20" t="s">
        <v>333</v>
      </c>
      <c r="D193" s="21">
        <f>D194</f>
        <v>1347</v>
      </c>
      <c r="E193" s="21">
        <f>E194</f>
        <v>988</v>
      </c>
      <c r="F193" s="21"/>
      <c r="G193" s="21">
        <f>G194</f>
        <v>1223000</v>
      </c>
      <c r="H193" s="21">
        <f>H194</f>
        <v>0</v>
      </c>
      <c r="I193" s="21">
        <f t="shared" ref="I193:O193" si="88">I194</f>
        <v>-55500</v>
      </c>
      <c r="J193" s="21">
        <f t="shared" si="88"/>
        <v>988000</v>
      </c>
      <c r="K193" s="21">
        <f t="shared" si="88"/>
        <v>932500</v>
      </c>
      <c r="L193" s="21">
        <f t="shared" si="88"/>
        <v>932500</v>
      </c>
      <c r="M193" s="21">
        <f t="shared" si="88"/>
        <v>0</v>
      </c>
      <c r="N193" s="21">
        <f t="shared" si="88"/>
        <v>932500</v>
      </c>
      <c r="O193" s="21">
        <f t="shared" si="88"/>
        <v>0</v>
      </c>
      <c r="P193" s="42"/>
    </row>
    <row r="194" s="2" customFormat="1" customHeight="1" spans="1:16">
      <c r="A194" s="22" t="s">
        <v>332</v>
      </c>
      <c r="B194" s="23" t="s">
        <v>333</v>
      </c>
      <c r="C194" s="23" t="s">
        <v>333</v>
      </c>
      <c r="D194" s="24">
        <v>1347</v>
      </c>
      <c r="E194" s="24">
        <v>988</v>
      </c>
      <c r="F194" s="25">
        <v>1</v>
      </c>
      <c r="G194" s="24">
        <v>1223000</v>
      </c>
      <c r="H194" s="24"/>
      <c r="I194" s="24">
        <f t="shared" si="75"/>
        <v>-55500</v>
      </c>
      <c r="J194" s="24">
        <f t="shared" si="76"/>
        <v>988000</v>
      </c>
      <c r="K194" s="24">
        <f t="shared" si="77"/>
        <v>932500</v>
      </c>
      <c r="L194" s="43">
        <f t="shared" si="78"/>
        <v>932500</v>
      </c>
      <c r="M194" s="43">
        <v>0</v>
      </c>
      <c r="N194" s="44">
        <f t="shared" si="79"/>
        <v>932500</v>
      </c>
      <c r="O194" s="44">
        <f t="shared" si="80"/>
        <v>0</v>
      </c>
      <c r="P194" s="23"/>
    </row>
    <row r="195" customHeight="1" spans="1:16">
      <c r="A195" s="19" t="s">
        <v>334</v>
      </c>
      <c r="B195" s="20" t="s">
        <v>335</v>
      </c>
      <c r="C195" s="20" t="s">
        <v>335</v>
      </c>
      <c r="D195" s="21">
        <f>D196</f>
        <v>6411</v>
      </c>
      <c r="E195" s="21">
        <f>E196</f>
        <v>7091</v>
      </c>
      <c r="F195" s="21"/>
      <c r="G195" s="21">
        <f>G196</f>
        <v>6500000</v>
      </c>
      <c r="H195" s="21">
        <f>H196</f>
        <v>0</v>
      </c>
      <c r="I195" s="21">
        <f t="shared" ref="I195:O195" si="89">I196</f>
        <v>251000</v>
      </c>
      <c r="J195" s="21">
        <f t="shared" si="89"/>
        <v>7091000</v>
      </c>
      <c r="K195" s="21">
        <f t="shared" si="89"/>
        <v>7342000</v>
      </c>
      <c r="L195" s="21">
        <f t="shared" si="89"/>
        <v>7342000</v>
      </c>
      <c r="M195" s="21">
        <f t="shared" si="89"/>
        <v>7000000</v>
      </c>
      <c r="N195" s="21">
        <f t="shared" si="89"/>
        <v>342000</v>
      </c>
      <c r="O195" s="21">
        <f t="shared" si="89"/>
        <v>0</v>
      </c>
      <c r="P195" s="42"/>
    </row>
    <row r="196" s="2" customFormat="1" customHeight="1" spans="1:16">
      <c r="A196" s="22" t="s">
        <v>334</v>
      </c>
      <c r="B196" s="23" t="s">
        <v>335</v>
      </c>
      <c r="C196" s="23" t="s">
        <v>335</v>
      </c>
      <c r="D196" s="24">
        <v>6411</v>
      </c>
      <c r="E196" s="24">
        <v>7091</v>
      </c>
      <c r="F196" s="25">
        <v>1</v>
      </c>
      <c r="G196" s="24">
        <v>6500000</v>
      </c>
      <c r="H196" s="24"/>
      <c r="I196" s="24">
        <f t="shared" si="75"/>
        <v>251000</v>
      </c>
      <c r="J196" s="24">
        <f t="shared" si="76"/>
        <v>7091000</v>
      </c>
      <c r="K196" s="24">
        <f t="shared" si="77"/>
        <v>7342000</v>
      </c>
      <c r="L196" s="43">
        <f t="shared" si="78"/>
        <v>7342000</v>
      </c>
      <c r="M196" s="43">
        <v>7000000</v>
      </c>
      <c r="N196" s="44">
        <f t="shared" si="79"/>
        <v>342000</v>
      </c>
      <c r="O196" s="44">
        <f t="shared" si="80"/>
        <v>0</v>
      </c>
      <c r="P196" s="23"/>
    </row>
    <row r="197" customHeight="1" spans="1:16">
      <c r="A197" s="19" t="s">
        <v>336</v>
      </c>
      <c r="B197" s="20" t="s">
        <v>337</v>
      </c>
      <c r="C197" s="20" t="s">
        <v>337</v>
      </c>
      <c r="D197" s="21">
        <f>SUM(D198:D200)</f>
        <v>6563</v>
      </c>
      <c r="E197" s="21">
        <f>SUM(E198:E200)</f>
        <v>4791</v>
      </c>
      <c r="F197" s="21"/>
      <c r="G197" s="21">
        <f>SUM(G198:G200)</f>
        <v>5616800</v>
      </c>
      <c r="H197" s="21">
        <f>SUM(H198:H200)</f>
        <v>0</v>
      </c>
      <c r="I197" s="21">
        <f t="shared" ref="I197:O197" si="90">SUM(I198:I200)</f>
        <v>-791350</v>
      </c>
      <c r="J197" s="21">
        <f t="shared" si="90"/>
        <v>4072350</v>
      </c>
      <c r="K197" s="21">
        <f t="shared" si="90"/>
        <v>3281000</v>
      </c>
      <c r="L197" s="21">
        <f t="shared" si="90"/>
        <v>3281000</v>
      </c>
      <c r="M197" s="21">
        <f t="shared" si="90"/>
        <v>0</v>
      </c>
      <c r="N197" s="21">
        <f t="shared" si="90"/>
        <v>3281000</v>
      </c>
      <c r="O197" s="21">
        <f t="shared" si="90"/>
        <v>0</v>
      </c>
      <c r="P197" s="42"/>
    </row>
    <row r="198" s="2" customFormat="1" customHeight="1" spans="1:16">
      <c r="A198" s="22" t="s">
        <v>338</v>
      </c>
      <c r="B198" s="23" t="s">
        <v>339</v>
      </c>
      <c r="C198" s="23" t="s">
        <v>339</v>
      </c>
      <c r="D198" s="24">
        <v>3149</v>
      </c>
      <c r="E198" s="24">
        <v>1512</v>
      </c>
      <c r="F198" s="25">
        <v>0.85</v>
      </c>
      <c r="G198" s="24">
        <v>2676650</v>
      </c>
      <c r="H198" s="24"/>
      <c r="I198" s="24">
        <f t="shared" si="75"/>
        <v>-695725</v>
      </c>
      <c r="J198" s="24">
        <f t="shared" si="76"/>
        <v>1285200</v>
      </c>
      <c r="K198" s="24">
        <f t="shared" si="77"/>
        <v>589475</v>
      </c>
      <c r="L198" s="43">
        <f t="shared" si="78"/>
        <v>589475</v>
      </c>
      <c r="M198" s="43">
        <v>0</v>
      </c>
      <c r="N198" s="44">
        <f t="shared" si="79"/>
        <v>589475</v>
      </c>
      <c r="O198" s="44">
        <f t="shared" si="80"/>
        <v>0</v>
      </c>
      <c r="P198" s="23"/>
    </row>
    <row r="199" s="2" customFormat="1" customHeight="1" spans="1:16">
      <c r="A199" s="22" t="s">
        <v>340</v>
      </c>
      <c r="B199" s="23" t="s">
        <v>341</v>
      </c>
      <c r="C199" s="23" t="s">
        <v>341</v>
      </c>
      <c r="D199" s="24">
        <v>1823</v>
      </c>
      <c r="E199" s="24">
        <v>1688</v>
      </c>
      <c r="F199" s="25">
        <v>0.85</v>
      </c>
      <c r="G199" s="24">
        <v>1587800</v>
      </c>
      <c r="H199" s="24"/>
      <c r="I199" s="24">
        <f t="shared" si="75"/>
        <v>-95625</v>
      </c>
      <c r="J199" s="24">
        <f t="shared" si="76"/>
        <v>1434800</v>
      </c>
      <c r="K199" s="24">
        <f t="shared" si="77"/>
        <v>1339175</v>
      </c>
      <c r="L199" s="43">
        <f t="shared" si="78"/>
        <v>1339175</v>
      </c>
      <c r="M199" s="43">
        <v>0</v>
      </c>
      <c r="N199" s="44">
        <f t="shared" si="79"/>
        <v>1339175</v>
      </c>
      <c r="O199" s="44">
        <f t="shared" si="80"/>
        <v>0</v>
      </c>
      <c r="P199" s="23"/>
    </row>
    <row r="200" s="2" customFormat="1" customHeight="1" spans="1:16">
      <c r="A200" s="22" t="s">
        <v>342</v>
      </c>
      <c r="B200" s="23" t="s">
        <v>343</v>
      </c>
      <c r="C200" s="23" t="s">
        <v>343</v>
      </c>
      <c r="D200" s="24">
        <v>1591</v>
      </c>
      <c r="E200" s="24">
        <v>1591</v>
      </c>
      <c r="F200" s="25">
        <v>0.85</v>
      </c>
      <c r="G200" s="24">
        <v>1352350</v>
      </c>
      <c r="H200" s="24"/>
      <c r="I200" s="24">
        <f t="shared" si="75"/>
        <v>0</v>
      </c>
      <c r="J200" s="24">
        <f t="shared" si="76"/>
        <v>1352350</v>
      </c>
      <c r="K200" s="24">
        <f t="shared" si="77"/>
        <v>1352350</v>
      </c>
      <c r="L200" s="43">
        <f t="shared" si="78"/>
        <v>1352350</v>
      </c>
      <c r="M200" s="43">
        <v>0</v>
      </c>
      <c r="N200" s="44">
        <f t="shared" si="79"/>
        <v>1352350</v>
      </c>
      <c r="O200" s="44">
        <f t="shared" si="80"/>
        <v>0</v>
      </c>
      <c r="P200" s="23"/>
    </row>
    <row r="201" customHeight="1" spans="1:16">
      <c r="A201" s="19" t="s">
        <v>344</v>
      </c>
      <c r="B201" s="20" t="s">
        <v>345</v>
      </c>
      <c r="C201" s="20" t="s">
        <v>345</v>
      </c>
      <c r="D201" s="21">
        <f>D202</f>
        <v>8694</v>
      </c>
      <c r="E201" s="21">
        <f>E202</f>
        <v>8694</v>
      </c>
      <c r="F201" s="21"/>
      <c r="G201" s="21">
        <f>G202</f>
        <v>7389900</v>
      </c>
      <c r="H201" s="21">
        <f>H202</f>
        <v>0</v>
      </c>
      <c r="I201" s="21">
        <f t="shared" ref="I201:O201" si="91">I202</f>
        <v>0</v>
      </c>
      <c r="J201" s="21">
        <f t="shared" si="91"/>
        <v>7389900</v>
      </c>
      <c r="K201" s="21">
        <f t="shared" si="91"/>
        <v>7389900</v>
      </c>
      <c r="L201" s="21">
        <f t="shared" si="91"/>
        <v>7389900</v>
      </c>
      <c r="M201" s="21">
        <f t="shared" si="91"/>
        <v>6350000</v>
      </c>
      <c r="N201" s="21">
        <f t="shared" si="91"/>
        <v>1039900</v>
      </c>
      <c r="O201" s="21">
        <f t="shared" si="91"/>
        <v>0</v>
      </c>
      <c r="P201" s="42"/>
    </row>
    <row r="202" s="2" customFormat="1" customHeight="1" spans="1:16">
      <c r="A202" s="22" t="s">
        <v>344</v>
      </c>
      <c r="B202" s="23" t="s">
        <v>345</v>
      </c>
      <c r="C202" s="23" t="s">
        <v>345</v>
      </c>
      <c r="D202" s="24">
        <v>8694</v>
      </c>
      <c r="E202" s="24">
        <v>8694</v>
      </c>
      <c r="F202" s="25">
        <v>0.85</v>
      </c>
      <c r="G202" s="24">
        <v>7389900</v>
      </c>
      <c r="H202" s="24"/>
      <c r="I202" s="24">
        <f t="shared" si="75"/>
        <v>0</v>
      </c>
      <c r="J202" s="24">
        <f t="shared" si="76"/>
        <v>7389900</v>
      </c>
      <c r="K202" s="24">
        <f t="shared" si="77"/>
        <v>7389900</v>
      </c>
      <c r="L202" s="43">
        <f t="shared" si="78"/>
        <v>7389900</v>
      </c>
      <c r="M202" s="43">
        <v>6350000</v>
      </c>
      <c r="N202" s="44">
        <f t="shared" si="79"/>
        <v>1039900</v>
      </c>
      <c r="O202" s="44">
        <f t="shared" si="80"/>
        <v>0</v>
      </c>
      <c r="P202" s="23"/>
    </row>
    <row r="203" customHeight="1" spans="1:16">
      <c r="A203" s="19" t="s">
        <v>346</v>
      </c>
      <c r="B203" s="20" t="s">
        <v>347</v>
      </c>
      <c r="C203" s="20" t="s">
        <v>347</v>
      </c>
      <c r="D203" s="21">
        <f>D204</f>
        <v>2898</v>
      </c>
      <c r="E203" s="21">
        <f>E204</f>
        <v>2898</v>
      </c>
      <c r="F203" s="21"/>
      <c r="G203" s="21">
        <f>G204</f>
        <v>2463300</v>
      </c>
      <c r="H203" s="21">
        <f>H204</f>
        <v>0</v>
      </c>
      <c r="I203" s="21">
        <f t="shared" ref="I203:O203" si="92">I204</f>
        <v>0</v>
      </c>
      <c r="J203" s="21">
        <f t="shared" si="92"/>
        <v>2463300</v>
      </c>
      <c r="K203" s="21">
        <f t="shared" si="92"/>
        <v>2463300</v>
      </c>
      <c r="L203" s="21">
        <f t="shared" si="92"/>
        <v>2463300</v>
      </c>
      <c r="M203" s="21">
        <f t="shared" si="92"/>
        <v>0</v>
      </c>
      <c r="N203" s="21">
        <f t="shared" si="92"/>
        <v>2463300</v>
      </c>
      <c r="O203" s="21">
        <f t="shared" si="92"/>
        <v>0</v>
      </c>
      <c r="P203" s="42"/>
    </row>
    <row r="204" s="2" customFormat="1" customHeight="1" spans="1:16">
      <c r="A204" s="22" t="s">
        <v>346</v>
      </c>
      <c r="B204" s="23" t="s">
        <v>347</v>
      </c>
      <c r="C204" s="23" t="s">
        <v>347</v>
      </c>
      <c r="D204" s="24">
        <v>2898</v>
      </c>
      <c r="E204" s="24">
        <v>2898</v>
      </c>
      <c r="F204" s="25">
        <v>0.85</v>
      </c>
      <c r="G204" s="24">
        <v>2463300</v>
      </c>
      <c r="H204" s="24"/>
      <c r="I204" s="24">
        <f>ROUND((D204+E204)*500*F204-G204,0)</f>
        <v>0</v>
      </c>
      <c r="J204" s="24">
        <f>ROUND(E204*1000*F204,0)</f>
        <v>2463300</v>
      </c>
      <c r="K204" s="24">
        <f>IF(ROUND(J204+I204+H204,0)&lt;0,0,ROUND(J204+I204+H204,0))</f>
        <v>2463300</v>
      </c>
      <c r="L204" s="43">
        <f>K204</f>
        <v>2463300</v>
      </c>
      <c r="M204" s="43">
        <v>0</v>
      </c>
      <c r="N204" s="44">
        <f>K204-M204</f>
        <v>2463300</v>
      </c>
      <c r="O204" s="44">
        <f>IF(ROUND(J204+I204,0)&lt;0,ROUND(J204+I204,0),0)</f>
        <v>0</v>
      </c>
      <c r="P204" s="23"/>
    </row>
  </sheetData>
  <mergeCells count="12">
    <mergeCell ref="A2:P2"/>
    <mergeCell ref="D5:H5"/>
    <mergeCell ref="L5:N5"/>
    <mergeCell ref="A8:C8"/>
    <mergeCell ref="A5:A6"/>
    <mergeCell ref="B5:B6"/>
    <mergeCell ref="C5:C6"/>
    <mergeCell ref="I5:I6"/>
    <mergeCell ref="J5:J6"/>
    <mergeCell ref="K5:K6"/>
    <mergeCell ref="O5:O6"/>
    <mergeCell ref="P5:P6"/>
  </mergeCells>
  <printOptions horizontalCentered="1"/>
  <pageMargins left="0.75" right="0.75" top="0.779166666666667" bottom="0.779166666666667" header="0.509027777777778" footer="0.509027777777778"/>
  <pageSetup paperSize="9" scale="47" fitToHeight="0" orientation="landscape"/>
  <headerFooter alignWithMargins="0"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修改</vt:lpstr>
      <vt:lpstr>分县区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ding</dc:creator>
  <cp:lastModifiedBy>黄振豪</cp:lastModifiedBy>
  <dcterms:created xsi:type="dcterms:W3CDTF">2012-10-17T07:33:00Z</dcterms:created>
  <dcterms:modified xsi:type="dcterms:W3CDTF">2021-12-25T07:31:48Z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2052-11.8.2.8621</vt:lpwstr>
  </property>
</Properties>
</file>