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625"/>
  </bookViews>
  <sheets>
    <sheet name="表格" sheetId="2" r:id="rId1"/>
  </sheets>
  <definedNames>
    <definedName name="_xlnm._FilterDatabase" localSheetId="0" hidden="1">表格!$A$5:$Y$14</definedName>
    <definedName name="_xlnm.Print_Titles" localSheetId="0">表格!$2:$5</definedName>
  </definedNames>
  <calcPr calcId="144525" concurrentCalc="0"/>
</workbook>
</file>

<file path=xl/sharedStrings.xml><?xml version="1.0" encoding="utf-8"?>
<sst xmlns="http://schemas.openxmlformats.org/spreadsheetml/2006/main" count="41" uniqueCount="32">
  <si>
    <t>附件2</t>
  </si>
  <si>
    <t xml:space="preserve">提前下达2022年义务教育阶段残疾学生公用经费补助明细表 </t>
  </si>
  <si>
    <t>地区</t>
  </si>
  <si>
    <t>2020学年义务教育阶段残疾学生数(人)</t>
  </si>
  <si>
    <t>2020学年特殊教育学校义务教育阶段(人)</t>
  </si>
  <si>
    <t>2020学年特教班学生(人)</t>
  </si>
  <si>
    <t>2020学年随班就读、送教上门(人)</t>
  </si>
  <si>
    <t>提前下达2022学年公用经费（元）</t>
  </si>
  <si>
    <t>清算2021学年公用经费（元）</t>
  </si>
  <si>
    <t>2022年应下达金额（元）</t>
  </si>
  <si>
    <t>本次提前下达金额</t>
  </si>
  <si>
    <t>小学生</t>
  </si>
  <si>
    <t>初中生</t>
  </si>
  <si>
    <t>小计</t>
  </si>
  <si>
    <t>视力残疾</t>
  </si>
  <si>
    <t>听力残疾</t>
  </si>
  <si>
    <t>智力残疾</t>
  </si>
  <si>
    <t>其他残疾</t>
  </si>
  <si>
    <t>合计</t>
  </si>
  <si>
    <t>比例(%)</t>
  </si>
  <si>
    <t>省财政应下达2022年金额</t>
  </si>
  <si>
    <t>2021年已下达金额</t>
  </si>
  <si>
    <t>本次清算金额</t>
  </si>
  <si>
    <t>江门市</t>
  </si>
  <si>
    <t>江门市直</t>
  </si>
  <si>
    <t>蓬江区</t>
  </si>
  <si>
    <t>江海区</t>
  </si>
  <si>
    <t>新会区</t>
  </si>
  <si>
    <t>台山市</t>
  </si>
  <si>
    <t>开平市</t>
  </si>
  <si>
    <t>恩平市</t>
  </si>
  <si>
    <t>鹤山市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</si>
</sst>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);[Red]\(0\)"/>
    <numFmt numFmtId="177" formatCode="#,##0_ ;[Red]\-#,##0\ "/>
  </numFmts>
  <fonts count="2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0"/>
      <name val="宋体"/>
      <charset val="134"/>
      <scheme val="major"/>
    </font>
    <font>
      <b/>
      <sz val="9"/>
      <name val="宋体"/>
      <charset val="134"/>
      <scheme val="major"/>
    </font>
    <font>
      <b/>
      <sz val="1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  <scheme val="major"/>
    </font>
    <font>
      <sz val="11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DE9D9"/>
        <bgColor rgb="FF000000"/>
      </patternFill>
    </fill>
    <fill>
      <patternFill patternType="solid">
        <fgColor rgb="FFFDE9D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2" fillId="24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10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15" borderId="9" applyNumberFormat="0" applyAlignment="0" applyProtection="0">
      <alignment vertical="center"/>
    </xf>
    <xf numFmtId="0" fontId="23" fillId="15" borderId="13" applyNumberFormat="0" applyAlignment="0" applyProtection="0">
      <alignment vertical="center"/>
    </xf>
    <xf numFmtId="0" fontId="9" fillId="6" borderId="7" applyNumberFormat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" fillId="0" borderId="11" applyNumberFormat="0" applyFill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0" fillId="25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77" fontId="5" fillId="2" borderId="5" xfId="0" applyNumberFormat="1" applyFont="1" applyFill="1" applyBorder="1" applyAlignment="1">
      <alignment horizontal="center" vertical="center" wrapText="1"/>
    </xf>
    <xf numFmtId="41" fontId="1" fillId="3" borderId="2" xfId="0" applyNumberFormat="1" applyFont="1" applyFill="1" applyBorder="1">
      <alignment vertical="center"/>
    </xf>
    <xf numFmtId="177" fontId="6" fillId="0" borderId="5" xfId="0" applyNumberFormat="1" applyFont="1" applyFill="1" applyBorder="1" applyAlignment="1">
      <alignment horizontal="center" vertical="center"/>
    </xf>
    <xf numFmtId="41" fontId="0" fillId="0" borderId="2" xfId="0" applyNumberFormat="1" applyFill="1" applyBorder="1">
      <alignment vertical="center"/>
    </xf>
    <xf numFmtId="41" fontId="0" fillId="0" borderId="2" xfId="0" applyNumberFormat="1" applyBorder="1">
      <alignment vertical="center"/>
    </xf>
    <xf numFmtId="41" fontId="1" fillId="3" borderId="6" xfId="0" applyNumberFormat="1" applyFont="1" applyFill="1" applyBorder="1">
      <alignment vertical="center"/>
    </xf>
    <xf numFmtId="41" fontId="0" fillId="0" borderId="6" xfId="0" applyNumberFormat="1" applyBorder="1">
      <alignment vertical="center"/>
    </xf>
    <xf numFmtId="176" fontId="4" fillId="0" borderId="2" xfId="11" applyNumberFormat="1" applyFont="1" applyFill="1" applyBorder="1" applyAlignment="1">
      <alignment horizontal="center" vertical="center" wrapText="1"/>
    </xf>
    <xf numFmtId="41" fontId="0" fillId="3" borderId="2" xfId="0" applyNumberFormat="1" applyFill="1" applyBorder="1">
      <alignment vertical="center"/>
    </xf>
    <xf numFmtId="41" fontId="7" fillId="3" borderId="2" xfId="0" applyNumberFormat="1" applyFont="1" applyFill="1" applyBorder="1" applyAlignment="1">
      <alignment horizontal="center" vertical="center" wrapText="1"/>
    </xf>
    <xf numFmtId="41" fontId="8" fillId="3" borderId="2" xfId="0" applyNumberFormat="1" applyFont="1" applyFill="1" applyBorder="1">
      <alignment vertical="center"/>
    </xf>
    <xf numFmtId="41" fontId="0" fillId="3" borderId="6" xfId="0" applyNumberFormat="1" applyFill="1" applyBorder="1">
      <alignment vertical="center"/>
    </xf>
    <xf numFmtId="41" fontId="7" fillId="0" borderId="2" xfId="0" applyNumberFormat="1" applyFont="1" applyFill="1" applyBorder="1" applyAlignment="1">
      <alignment horizontal="center" vertical="center" wrapText="1"/>
    </xf>
    <xf numFmtId="41" fontId="8" fillId="0" borderId="2" xfId="0" applyNumberFormat="1" applyFont="1" applyBorder="1">
      <alignment vertical="center"/>
    </xf>
    <xf numFmtId="41" fontId="1" fillId="0" borderId="2" xfId="0" applyNumberFormat="1" applyFont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DE9D9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14"/>
  <sheetViews>
    <sheetView tabSelected="1" workbookViewId="0">
      <pane xSplit="1" topLeftCell="N1" activePane="topRight" state="frozen"/>
      <selection/>
      <selection pane="topRight" activeCell="I10" sqref="I10"/>
    </sheetView>
  </sheetViews>
  <sheetFormatPr defaultColWidth="9" defaultRowHeight="13.5"/>
  <cols>
    <col min="1" max="2" width="15.25" customWidth="1"/>
    <col min="3" max="14" width="9" customWidth="1"/>
    <col min="15" max="15" width="10.125" customWidth="1"/>
    <col min="16" max="16" width="9" customWidth="1"/>
    <col min="17" max="17" width="13.625" customWidth="1"/>
    <col min="18" max="18" width="9" customWidth="1"/>
    <col min="19" max="19" width="15.25" customWidth="1"/>
    <col min="20" max="20" width="14" customWidth="1"/>
    <col min="21" max="21" width="12.5" customWidth="1"/>
    <col min="22" max="22" width="13.5" customWidth="1"/>
    <col min="23" max="23" width="15.625" customWidth="1"/>
    <col min="24" max="25" width="10.375"/>
  </cols>
  <sheetData>
    <row r="1" ht="34" customHeight="1" spans="1:1">
      <c r="A1" s="2" t="s">
        <v>0</v>
      </c>
    </row>
    <row r="2" ht="40" customHeight="1" spans="1:2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="1" customFormat="1" ht="25" customHeight="1" spans="1:23">
      <c r="A3" s="4" t="s">
        <v>2</v>
      </c>
      <c r="B3" s="4" t="s">
        <v>3</v>
      </c>
      <c r="C3" s="5" t="s">
        <v>4</v>
      </c>
      <c r="D3" s="5"/>
      <c r="E3" s="5"/>
      <c r="F3" s="5"/>
      <c r="G3" s="5"/>
      <c r="H3" s="5"/>
      <c r="I3" s="5"/>
      <c r="J3" s="5"/>
      <c r="K3" s="5"/>
      <c r="L3" s="5"/>
      <c r="M3" s="5" t="s">
        <v>5</v>
      </c>
      <c r="N3" s="5"/>
      <c r="O3" s="5" t="s">
        <v>6</v>
      </c>
      <c r="P3" s="5"/>
      <c r="Q3" s="5" t="s">
        <v>7</v>
      </c>
      <c r="R3" s="5"/>
      <c r="S3" s="5"/>
      <c r="T3" s="5" t="s">
        <v>8</v>
      </c>
      <c r="U3" s="5"/>
      <c r="V3" s="5" t="s">
        <v>9</v>
      </c>
      <c r="W3" s="5" t="s">
        <v>10</v>
      </c>
    </row>
    <row r="4" s="1" customFormat="1" ht="25" customHeight="1" spans="1:23">
      <c r="A4" s="6"/>
      <c r="B4" s="6"/>
      <c r="C4" s="5" t="s">
        <v>11</v>
      </c>
      <c r="D4" s="5"/>
      <c r="E4" s="5"/>
      <c r="F4" s="5"/>
      <c r="G4" s="5"/>
      <c r="H4" s="5" t="s">
        <v>12</v>
      </c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</row>
    <row r="5" s="1" customFormat="1" ht="25" customHeight="1" spans="1:23">
      <c r="A5" s="7"/>
      <c r="B5" s="7"/>
      <c r="C5" s="8" t="s">
        <v>13</v>
      </c>
      <c r="D5" s="8" t="s">
        <v>14</v>
      </c>
      <c r="E5" s="8" t="s">
        <v>15</v>
      </c>
      <c r="F5" s="8" t="s">
        <v>16</v>
      </c>
      <c r="G5" s="8" t="s">
        <v>17</v>
      </c>
      <c r="H5" s="8" t="s">
        <v>13</v>
      </c>
      <c r="I5" s="8" t="s">
        <v>14</v>
      </c>
      <c r="J5" s="8" t="s">
        <v>15</v>
      </c>
      <c r="K5" s="8" t="s">
        <v>16</v>
      </c>
      <c r="L5" s="8" t="s">
        <v>17</v>
      </c>
      <c r="M5" s="8" t="s">
        <v>11</v>
      </c>
      <c r="N5" s="8" t="s">
        <v>12</v>
      </c>
      <c r="O5" s="8" t="s">
        <v>11</v>
      </c>
      <c r="P5" s="8" t="s">
        <v>12</v>
      </c>
      <c r="Q5" s="5" t="s">
        <v>18</v>
      </c>
      <c r="R5" s="16" t="s">
        <v>19</v>
      </c>
      <c r="S5" s="8" t="s">
        <v>20</v>
      </c>
      <c r="T5" s="8" t="s">
        <v>21</v>
      </c>
      <c r="U5" s="5" t="s">
        <v>22</v>
      </c>
      <c r="V5" s="5"/>
      <c r="W5" s="5"/>
    </row>
    <row r="6" ht="25" customHeight="1" spans="1:23">
      <c r="A6" s="9" t="s">
        <v>23</v>
      </c>
      <c r="B6" s="10">
        <v>2093</v>
      </c>
      <c r="C6" s="10">
        <v>745</v>
      </c>
      <c r="D6" s="10">
        <v>1</v>
      </c>
      <c r="E6" s="10">
        <v>50</v>
      </c>
      <c r="F6" s="10">
        <v>424</v>
      </c>
      <c r="G6" s="10">
        <v>270</v>
      </c>
      <c r="H6" s="10">
        <v>298</v>
      </c>
      <c r="I6" s="10">
        <v>1</v>
      </c>
      <c r="J6" s="10">
        <v>14</v>
      </c>
      <c r="K6" s="10">
        <v>190</v>
      </c>
      <c r="L6" s="10">
        <v>93</v>
      </c>
      <c r="M6" s="10">
        <v>0</v>
      </c>
      <c r="N6" s="10">
        <v>0</v>
      </c>
      <c r="O6" s="10">
        <v>739</v>
      </c>
      <c r="P6" s="14">
        <v>311</v>
      </c>
      <c r="Q6" s="17">
        <f t="shared" ref="Q6:Q13" si="0">(D6*8+E6*8+F6*10+G6*10)*1150+(I6*8+J6*8+K6*10+L6*10+N6*5)*1950+(M6+O6+P6)*6000</f>
        <v>20502700</v>
      </c>
      <c r="R6" s="17"/>
      <c r="S6" s="17">
        <f>SUM(S7:S14)</f>
        <v>11676840</v>
      </c>
      <c r="T6" s="18">
        <v>10723140</v>
      </c>
      <c r="U6" s="19">
        <f t="shared" ref="U6:U13" si="1">S6-T6</f>
        <v>953700</v>
      </c>
      <c r="V6" s="20">
        <f t="shared" ref="V6:V13" si="2">S6+U6</f>
        <v>12630540</v>
      </c>
      <c r="W6" s="10">
        <f>SUM(W7:W14)</f>
        <v>11154535</v>
      </c>
    </row>
    <row r="7" ht="25" customHeight="1" spans="1:23">
      <c r="A7" s="11" t="s">
        <v>24</v>
      </c>
      <c r="B7" s="12">
        <v>272</v>
      </c>
      <c r="C7" s="13">
        <v>198</v>
      </c>
      <c r="D7" s="13">
        <v>0</v>
      </c>
      <c r="E7" s="13">
        <v>22</v>
      </c>
      <c r="F7" s="13">
        <v>112</v>
      </c>
      <c r="G7" s="13">
        <v>64</v>
      </c>
      <c r="H7" s="13">
        <v>74</v>
      </c>
      <c r="I7" s="13">
        <v>0</v>
      </c>
      <c r="J7" s="13">
        <v>1</v>
      </c>
      <c r="K7" s="13">
        <v>49</v>
      </c>
      <c r="L7" s="13">
        <v>24</v>
      </c>
      <c r="M7" s="13">
        <v>0</v>
      </c>
      <c r="N7" s="13">
        <v>0</v>
      </c>
      <c r="O7" s="13">
        <v>0</v>
      </c>
      <c r="P7" s="15">
        <v>0</v>
      </c>
      <c r="Q7" s="13">
        <f t="shared" si="0"/>
        <v>3665500</v>
      </c>
      <c r="R7" s="13">
        <v>50</v>
      </c>
      <c r="S7" s="13">
        <f t="shared" ref="S7:S13" si="3">Q7*R7/100</f>
        <v>1832750</v>
      </c>
      <c r="T7" s="21">
        <v>1797700</v>
      </c>
      <c r="U7" s="22">
        <f t="shared" si="1"/>
        <v>35050</v>
      </c>
      <c r="V7" s="15">
        <f t="shared" si="2"/>
        <v>1867800</v>
      </c>
      <c r="W7" s="23">
        <f t="shared" ref="W7:W13" si="4">ROUND(V7*0.88314,0)</f>
        <v>1649529</v>
      </c>
    </row>
    <row r="8" customFormat="1" ht="25" customHeight="1" spans="1:23">
      <c r="A8" s="11" t="s">
        <v>25</v>
      </c>
      <c r="B8" s="12">
        <v>213</v>
      </c>
      <c r="C8" s="13">
        <v>34</v>
      </c>
      <c r="D8" s="13">
        <v>0</v>
      </c>
      <c r="E8" s="13">
        <v>0</v>
      </c>
      <c r="F8" s="13">
        <v>24</v>
      </c>
      <c r="G8" s="13">
        <v>10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125</v>
      </c>
      <c r="P8" s="15">
        <v>54</v>
      </c>
      <c r="Q8" s="13">
        <f t="shared" si="0"/>
        <v>1465000</v>
      </c>
      <c r="R8" s="13">
        <v>50</v>
      </c>
      <c r="S8" s="13">
        <f t="shared" si="3"/>
        <v>732500</v>
      </c>
      <c r="T8" s="21">
        <v>669750</v>
      </c>
      <c r="U8" s="22">
        <f t="shared" si="1"/>
        <v>62750</v>
      </c>
      <c r="V8" s="15">
        <f t="shared" si="2"/>
        <v>795250</v>
      </c>
      <c r="W8" s="23">
        <f t="shared" si="4"/>
        <v>702317</v>
      </c>
    </row>
    <row r="9" customFormat="1" ht="25" customHeight="1" spans="1:23">
      <c r="A9" s="11" t="s">
        <v>26</v>
      </c>
      <c r="B9" s="12">
        <v>31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23</v>
      </c>
      <c r="P9" s="15">
        <v>8</v>
      </c>
      <c r="Q9" s="13">
        <f t="shared" si="0"/>
        <v>186000</v>
      </c>
      <c r="R9" s="13">
        <v>50</v>
      </c>
      <c r="S9" s="13">
        <f t="shared" si="3"/>
        <v>93000</v>
      </c>
      <c r="T9" s="21">
        <v>120000</v>
      </c>
      <c r="U9" s="22">
        <f t="shared" si="1"/>
        <v>-27000</v>
      </c>
      <c r="V9" s="15">
        <f t="shared" si="2"/>
        <v>66000</v>
      </c>
      <c r="W9" s="23">
        <f t="shared" si="4"/>
        <v>58287</v>
      </c>
    </row>
    <row r="10" ht="25" customHeight="1" spans="1:23">
      <c r="A10" s="11" t="s">
        <v>27</v>
      </c>
      <c r="B10" s="12">
        <v>333</v>
      </c>
      <c r="C10" s="13">
        <v>70</v>
      </c>
      <c r="D10" s="13">
        <v>0</v>
      </c>
      <c r="E10" s="13">
        <v>1</v>
      </c>
      <c r="F10" s="13">
        <v>26</v>
      </c>
      <c r="G10" s="13">
        <v>43</v>
      </c>
      <c r="H10" s="13">
        <v>39</v>
      </c>
      <c r="I10" s="13">
        <v>1</v>
      </c>
      <c r="J10" s="13">
        <v>0</v>
      </c>
      <c r="K10" s="13">
        <v>26</v>
      </c>
      <c r="L10" s="13">
        <v>12</v>
      </c>
      <c r="M10" s="13">
        <v>0</v>
      </c>
      <c r="N10" s="13">
        <v>0</v>
      </c>
      <c r="O10" s="13">
        <v>144</v>
      </c>
      <c r="P10" s="15">
        <v>80</v>
      </c>
      <c r="Q10" s="13">
        <f t="shared" si="0"/>
        <v>2903300</v>
      </c>
      <c r="R10" s="13">
        <v>50</v>
      </c>
      <c r="S10" s="13">
        <f t="shared" si="3"/>
        <v>1451650</v>
      </c>
      <c r="T10" s="21">
        <v>1410900</v>
      </c>
      <c r="U10" s="22">
        <f t="shared" si="1"/>
        <v>40750</v>
      </c>
      <c r="V10" s="15">
        <f t="shared" si="2"/>
        <v>1492400</v>
      </c>
      <c r="W10" s="23">
        <f t="shared" si="4"/>
        <v>1317998</v>
      </c>
    </row>
    <row r="11" ht="25" customHeight="1" spans="1:23">
      <c r="A11" s="11" t="s">
        <v>28</v>
      </c>
      <c r="B11" s="12">
        <v>498</v>
      </c>
      <c r="C11" s="13">
        <v>194</v>
      </c>
      <c r="D11" s="13">
        <v>0</v>
      </c>
      <c r="E11" s="13">
        <v>24</v>
      </c>
      <c r="F11" s="13">
        <v>155</v>
      </c>
      <c r="G11" s="13">
        <v>15</v>
      </c>
      <c r="H11" s="13">
        <v>105</v>
      </c>
      <c r="I11" s="13">
        <v>0</v>
      </c>
      <c r="J11" s="13">
        <v>13</v>
      </c>
      <c r="K11" s="13">
        <v>84</v>
      </c>
      <c r="L11" s="13">
        <v>8</v>
      </c>
      <c r="M11" s="13">
        <v>0</v>
      </c>
      <c r="N11" s="13">
        <v>0</v>
      </c>
      <c r="O11" s="13">
        <v>161</v>
      </c>
      <c r="P11" s="15">
        <v>38</v>
      </c>
      <c r="Q11" s="13">
        <f t="shared" si="0"/>
        <v>5366600</v>
      </c>
      <c r="R11" s="13">
        <v>60</v>
      </c>
      <c r="S11" s="13">
        <f t="shared" si="3"/>
        <v>3219960</v>
      </c>
      <c r="T11" s="21">
        <v>2787480</v>
      </c>
      <c r="U11" s="22">
        <f t="shared" si="1"/>
        <v>432480</v>
      </c>
      <c r="V11" s="15">
        <f t="shared" si="2"/>
        <v>3652440</v>
      </c>
      <c r="W11" s="23">
        <f t="shared" si="4"/>
        <v>3225616</v>
      </c>
    </row>
    <row r="12" ht="25" customHeight="1" spans="1:23">
      <c r="A12" s="11" t="s">
        <v>29</v>
      </c>
      <c r="B12" s="12">
        <v>238</v>
      </c>
      <c r="C12" s="13">
        <v>121</v>
      </c>
      <c r="D12" s="13">
        <v>1</v>
      </c>
      <c r="E12" s="13">
        <v>3</v>
      </c>
      <c r="F12" s="13">
        <v>50</v>
      </c>
      <c r="G12" s="13">
        <v>67</v>
      </c>
      <c r="H12" s="13">
        <v>24</v>
      </c>
      <c r="I12" s="13">
        <v>0</v>
      </c>
      <c r="J12" s="13">
        <v>0</v>
      </c>
      <c r="K12" s="13">
        <v>8</v>
      </c>
      <c r="L12" s="13">
        <v>16</v>
      </c>
      <c r="M12" s="13">
        <v>0</v>
      </c>
      <c r="N12" s="13">
        <v>0</v>
      </c>
      <c r="O12" s="13">
        <v>72</v>
      </c>
      <c r="P12" s="15">
        <v>21</v>
      </c>
      <c r="Q12" s="13">
        <f t="shared" si="0"/>
        <v>2408300</v>
      </c>
      <c r="R12" s="13">
        <v>60</v>
      </c>
      <c r="S12" s="13">
        <f t="shared" si="3"/>
        <v>1444980</v>
      </c>
      <c r="T12" s="21">
        <v>1317360</v>
      </c>
      <c r="U12" s="22">
        <f t="shared" si="1"/>
        <v>127620</v>
      </c>
      <c r="V12" s="15">
        <f t="shared" si="2"/>
        <v>1572600</v>
      </c>
      <c r="W12" s="23">
        <f t="shared" si="4"/>
        <v>1388826</v>
      </c>
    </row>
    <row r="13" ht="25" customHeight="1" spans="1:23">
      <c r="A13" s="11" t="s">
        <v>30</v>
      </c>
      <c r="B13" s="12">
        <v>252</v>
      </c>
      <c r="C13" s="13">
        <v>54</v>
      </c>
      <c r="D13" s="13">
        <v>0</v>
      </c>
      <c r="E13" s="13">
        <v>0</v>
      </c>
      <c r="F13" s="13">
        <v>32</v>
      </c>
      <c r="G13" s="13">
        <v>22</v>
      </c>
      <c r="H13" s="13">
        <v>26</v>
      </c>
      <c r="I13" s="13">
        <v>0</v>
      </c>
      <c r="J13" s="13">
        <v>0</v>
      </c>
      <c r="K13" s="13">
        <v>9</v>
      </c>
      <c r="L13" s="13">
        <v>17</v>
      </c>
      <c r="M13" s="13">
        <v>0</v>
      </c>
      <c r="N13" s="13">
        <v>0</v>
      </c>
      <c r="O13" s="13">
        <v>133</v>
      </c>
      <c r="P13" s="15">
        <v>39</v>
      </c>
      <c r="Q13" s="13">
        <f t="shared" si="0"/>
        <v>2160000</v>
      </c>
      <c r="R13" s="13">
        <v>80</v>
      </c>
      <c r="S13" s="13">
        <f t="shared" si="3"/>
        <v>1728000</v>
      </c>
      <c r="T13" s="21">
        <v>1619200</v>
      </c>
      <c r="U13" s="22">
        <f t="shared" si="1"/>
        <v>108800</v>
      </c>
      <c r="V13" s="15">
        <f t="shared" si="2"/>
        <v>1836800</v>
      </c>
      <c r="W13" s="23">
        <f t="shared" si="4"/>
        <v>1622152</v>
      </c>
    </row>
    <row r="14" ht="25" customHeight="1" spans="1:23">
      <c r="A14" s="11" t="s">
        <v>31</v>
      </c>
      <c r="B14" s="12">
        <v>256</v>
      </c>
      <c r="C14" s="13">
        <v>74</v>
      </c>
      <c r="D14" s="13">
        <v>0</v>
      </c>
      <c r="E14" s="13">
        <v>0</v>
      </c>
      <c r="F14" s="13">
        <v>25</v>
      </c>
      <c r="G14" s="13">
        <v>49</v>
      </c>
      <c r="H14" s="13">
        <v>30</v>
      </c>
      <c r="I14" s="13">
        <v>0</v>
      </c>
      <c r="J14" s="13">
        <v>0</v>
      </c>
      <c r="K14" s="13">
        <v>14</v>
      </c>
      <c r="L14" s="13">
        <v>16</v>
      </c>
      <c r="M14" s="13">
        <v>0</v>
      </c>
      <c r="N14" s="13">
        <v>0</v>
      </c>
      <c r="O14" s="13">
        <v>81</v>
      </c>
      <c r="P14" s="15">
        <v>71</v>
      </c>
      <c r="Q14" s="13">
        <f t="shared" ref="Q14:Q19" si="5">(D14*8+E14*8+F14*10+G14*10)*1150+(I14*8+J14*8+K14*10+L14*10+N14*5)*1950+(M14+O14+P14)*6000</f>
        <v>2348000</v>
      </c>
      <c r="R14" s="13">
        <v>50</v>
      </c>
      <c r="S14" s="13">
        <f t="shared" ref="S14:S20" si="6">Q14*R14/100</f>
        <v>1174000</v>
      </c>
      <c r="T14" s="21">
        <v>1000750</v>
      </c>
      <c r="U14" s="22">
        <f t="shared" ref="U14:U20" si="7">S14-T14</f>
        <v>173250</v>
      </c>
      <c r="V14" s="15">
        <f t="shared" ref="V14:V20" si="8">S14+U14</f>
        <v>1347250</v>
      </c>
      <c r="W14" s="23">
        <f t="shared" ref="W14:W22" si="9">ROUND(V14*0.88314,0)</f>
        <v>1189810</v>
      </c>
    </row>
  </sheetData>
  <autoFilter ref="A5:Y14">
    <extLst/>
  </autoFilter>
  <mergeCells count="12">
    <mergeCell ref="A2:W2"/>
    <mergeCell ref="C3:L3"/>
    <mergeCell ref="C4:G4"/>
    <mergeCell ref="H4:L4"/>
    <mergeCell ref="A3:A5"/>
    <mergeCell ref="B3:B5"/>
    <mergeCell ref="V3:V5"/>
    <mergeCell ref="W3:W5"/>
    <mergeCell ref="M3:N4"/>
    <mergeCell ref="O3:P4"/>
    <mergeCell ref="T3:U4"/>
    <mergeCell ref="Q3:S4"/>
  </mergeCells>
  <printOptions horizontalCentered="1"/>
  <pageMargins left="0.0784722222222222" right="0.156944444444444" top="1" bottom="1" header="0.511805555555556" footer="0.5"/>
  <pageSetup paperSize="9" scale="58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表格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匿名用户</dc:creator>
  <cp:lastModifiedBy>黄振豪</cp:lastModifiedBy>
  <dcterms:created xsi:type="dcterms:W3CDTF">2021-11-11T09:57:00Z</dcterms:created>
  <dcterms:modified xsi:type="dcterms:W3CDTF">2021-12-21T03:55:29Z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  <property fmtid="{D5CDD505-2E9C-101B-9397-08002B2CF9AE}" pid="3" name="ICV">
    <vt:lpwstr>D97BAEE147AC4E8A8074288AB1FC1469</vt:lpwstr>
  </property>
</Properties>
</file>