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bookViews>
    <workbookView xWindow="0" yWindow="60" windowWidth="25095" windowHeight="12555" firstSheet="13" activeTab="13"/>
  </bookViews>
  <sheets>
    <sheet name="粤东西北（源数据）" sheetId="1" state="hidden" r:id="rId1"/>
    <sheet name="拟支持学校" sheetId="4" state="hidden" r:id="rId2"/>
    <sheet name="拟支持学校 (全部数据源)" sheetId="5" state="hidden" r:id="rId3"/>
    <sheet name="东西北支持学校 (去掉示范校)" sheetId="6" state="hidden" r:id="rId4"/>
    <sheet name="中央苏区、民族县（终1)" sheetId="8" state="hidden" r:id="rId5"/>
    <sheet name="中央苏区、民族县（终2)" sheetId="11" state="hidden" r:id="rId6"/>
    <sheet name="中央苏区、民族县（终3)" sheetId="15" state="hidden" r:id="rId7"/>
    <sheet name="东西北支持学校 (去掉交叉项) " sheetId="9" state="hidden" r:id="rId8"/>
    <sheet name="东西北支持学校 (去交叉) 2" sheetId="10" state="hidden" r:id="rId9"/>
    <sheet name="东西北支持学校 (去交叉) 3，不用大赛" sheetId="12" state="hidden" r:id="rId10"/>
    <sheet name="中央苏区、民族县（终4)" sheetId="18" state="hidden" r:id="rId11"/>
    <sheet name="东西北支持学校 (汇总4" sheetId="13" state="hidden" r:id="rId12"/>
    <sheet name="东西北支持学校 (汇总5)" sheetId="16" state="hidden" r:id="rId13"/>
    <sheet name="附件2" sheetId="17" r:id="rId14"/>
    <sheet name="中央苏区、民族县（终2) (2)" sheetId="14" state="hidden" r:id="rId15"/>
    <sheet name="Sheet1" sheetId="7" state="hidden" r:id="rId16"/>
  </sheets>
  <definedNames>
    <definedName name="_xlnm._FilterDatabase" localSheetId="11" hidden="1">'东西北支持学校 (汇总4'!$A$4:$P$76</definedName>
    <definedName name="_xlnm._FilterDatabase" localSheetId="12" hidden="1">'东西北支持学校 (汇总5)'!$A$4:$Q$76</definedName>
    <definedName name="_xlnm._FilterDatabase" localSheetId="7" hidden="1">'东西北支持学校 (去掉交叉项) '!$A$2:$J$82</definedName>
    <definedName name="_xlnm._FilterDatabase" localSheetId="3" hidden="1">'东西北支持学校 (去掉示范校)'!$A$2:$K$79</definedName>
    <definedName name="_xlnm._FilterDatabase" localSheetId="8" hidden="1">'东西北支持学校 (去交叉) 2'!$A$2:$J$76</definedName>
    <definedName name="_xlnm._FilterDatabase" localSheetId="9" hidden="1">'东西北支持学校 (去交叉) 3，不用大赛'!$A$2:$J$74</definedName>
    <definedName name="_xlnm._FilterDatabase" localSheetId="13" hidden="1">附件2!$A$4:$E$4</definedName>
    <definedName name="_xlnm._FilterDatabase" localSheetId="1" hidden="1">拟支持学校!$A$3:$G$111</definedName>
    <definedName name="_xlnm._FilterDatabase" localSheetId="2" hidden="1">'拟支持学校 (全部数据源)'!$A$2:$G$103</definedName>
    <definedName name="_xlnm._FilterDatabase" localSheetId="0" hidden="1">'粤东西北（源数据）'!$A$2:$G$346</definedName>
    <definedName name="_xlnm._FilterDatabase" localSheetId="4" hidden="1">'中央苏区、民族县（终1)'!$A$2:$G$50</definedName>
    <definedName name="_xlnm._FilterDatabase" localSheetId="5" hidden="1">'中央苏区、民族县（终2)'!$A$2:$G$50</definedName>
    <definedName name="_xlnm._FilterDatabase" localSheetId="14" hidden="1">'中央苏区、民族县（终2) (2)'!$A$2:$G$50</definedName>
    <definedName name="_xlnm._FilterDatabase" localSheetId="6" hidden="1">'中央苏区、民族县（终3)'!$A$4:$G$21</definedName>
    <definedName name="_xlnm._FilterDatabase" localSheetId="10" hidden="1">'中央苏区、民族县（终4)'!$A$4:$G$18</definedName>
    <definedName name="_xlnm.Print_Area" localSheetId="13">附件2!$A$1:$H$5</definedName>
    <definedName name="_xlnm.Print_Titles" localSheetId="13">附件2!$4:$4</definedName>
  </definedNames>
  <calcPr calcId="144525"/>
</workbook>
</file>

<file path=xl/calcChain.xml><?xml version="1.0" encoding="utf-8"?>
<calcChain xmlns="http://schemas.openxmlformats.org/spreadsheetml/2006/main">
  <c r="M3" i="6" l="1"/>
  <c r="O3" i="6" s="1"/>
  <c r="N3" i="6"/>
  <c r="M4" i="6"/>
  <c r="N4" i="6"/>
  <c r="O4" i="6"/>
  <c r="M5" i="6"/>
  <c r="N5" i="6"/>
  <c r="O5" i="6" s="1"/>
  <c r="M6" i="6"/>
  <c r="O6" i="6" s="1"/>
  <c r="N6" i="6"/>
  <c r="M7" i="6"/>
  <c r="O7" i="6" s="1"/>
  <c r="N7" i="6"/>
  <c r="M8" i="6"/>
  <c r="N8" i="6"/>
  <c r="O8" i="6"/>
  <c r="M9" i="6"/>
  <c r="N9" i="6"/>
  <c r="O9" i="6" s="1"/>
  <c r="M10" i="6"/>
  <c r="O10" i="6" s="1"/>
  <c r="N10" i="6"/>
  <c r="M11" i="6"/>
  <c r="O11" i="6" s="1"/>
  <c r="N11" i="6"/>
  <c r="M12" i="6"/>
  <c r="N12" i="6"/>
  <c r="O12" i="6"/>
  <c r="M13" i="6"/>
  <c r="N13" i="6"/>
  <c r="O13" i="6" s="1"/>
  <c r="M14" i="6"/>
  <c r="O14" i="6" s="1"/>
  <c r="N14" i="6"/>
  <c r="M15" i="6"/>
  <c r="O15" i="6" s="1"/>
  <c r="N15" i="6"/>
  <c r="M16" i="6"/>
  <c r="N16" i="6"/>
  <c r="O16" i="6"/>
  <c r="M17" i="6"/>
  <c r="N17" i="6"/>
  <c r="O17" i="6" s="1"/>
  <c r="M18" i="6"/>
  <c r="O18" i="6" s="1"/>
  <c r="N18" i="6"/>
  <c r="M19" i="6"/>
  <c r="O19" i="6" s="1"/>
  <c r="N19" i="6"/>
  <c r="M20" i="6"/>
  <c r="N20" i="6"/>
  <c r="O20" i="6"/>
  <c r="M21" i="6"/>
  <c r="N21" i="6"/>
  <c r="O21" i="6" s="1"/>
  <c r="M22" i="6"/>
  <c r="O22" i="6" s="1"/>
  <c r="N22" i="6"/>
  <c r="M23" i="6"/>
  <c r="O23" i="6" s="1"/>
  <c r="N23" i="6"/>
  <c r="M24" i="6"/>
  <c r="N24" i="6"/>
  <c r="O24" i="6"/>
  <c r="M25" i="6"/>
  <c r="N25" i="6"/>
  <c r="O25" i="6" s="1"/>
  <c r="M26" i="6"/>
  <c r="O26" i="6" s="1"/>
  <c r="N26" i="6"/>
  <c r="M27" i="6"/>
  <c r="O27" i="6" s="1"/>
  <c r="N27" i="6"/>
  <c r="M28" i="6"/>
  <c r="N28" i="6"/>
  <c r="O28" i="6"/>
  <c r="M29" i="6"/>
  <c r="N29" i="6"/>
  <c r="O29" i="6" s="1"/>
  <c r="M30" i="6"/>
  <c r="O30" i="6" s="1"/>
  <c r="N30" i="6"/>
  <c r="M31" i="6"/>
  <c r="O31" i="6" s="1"/>
  <c r="N31" i="6"/>
  <c r="M32" i="6"/>
  <c r="N32" i="6"/>
  <c r="O32" i="6"/>
  <c r="M33" i="6"/>
  <c r="N33" i="6"/>
  <c r="O33" i="6" s="1"/>
  <c r="M34" i="6"/>
  <c r="O34" i="6" s="1"/>
  <c r="N34" i="6"/>
  <c r="M35" i="6"/>
  <c r="O35" i="6" s="1"/>
  <c r="N35" i="6"/>
  <c r="M36" i="6"/>
  <c r="N36" i="6"/>
  <c r="O36" i="6"/>
  <c r="M37" i="6"/>
  <c r="N37" i="6"/>
  <c r="O37" i="6" s="1"/>
  <c r="M38" i="6"/>
  <c r="O38" i="6" s="1"/>
  <c r="N38" i="6"/>
  <c r="M39" i="6"/>
  <c r="O39" i="6" s="1"/>
  <c r="N39" i="6"/>
  <c r="M40" i="6"/>
  <c r="N40" i="6"/>
  <c r="O40" i="6"/>
  <c r="M41" i="6"/>
  <c r="N41" i="6"/>
  <c r="O41" i="6" s="1"/>
  <c r="M42" i="6"/>
  <c r="O42" i="6" s="1"/>
  <c r="N42" i="6"/>
  <c r="M43" i="6"/>
  <c r="O43" i="6" s="1"/>
  <c r="N43" i="6"/>
  <c r="M44" i="6"/>
  <c r="N44" i="6"/>
  <c r="O44" i="6"/>
  <c r="M45" i="6"/>
  <c r="N45" i="6"/>
  <c r="O45" i="6" s="1"/>
  <c r="M46" i="6"/>
  <c r="O46" i="6" s="1"/>
  <c r="N46" i="6"/>
  <c r="M47" i="6"/>
  <c r="O47" i="6" s="1"/>
  <c r="N47" i="6"/>
  <c r="M48" i="6"/>
  <c r="N48" i="6"/>
  <c r="O48" i="6"/>
  <c r="M49" i="6"/>
  <c r="N49" i="6"/>
  <c r="O49" i="6" s="1"/>
  <c r="M50" i="6"/>
  <c r="O50" i="6" s="1"/>
  <c r="N50" i="6"/>
  <c r="M51" i="6"/>
  <c r="O51" i="6" s="1"/>
  <c r="N51" i="6"/>
  <c r="M52" i="6"/>
  <c r="N52" i="6"/>
  <c r="O52" i="6"/>
  <c r="M53" i="6"/>
  <c r="N53" i="6"/>
  <c r="O53" i="6" s="1"/>
  <c r="M54" i="6"/>
  <c r="O54" i="6" s="1"/>
  <c r="N54" i="6"/>
  <c r="M55" i="6"/>
  <c r="N55" i="6"/>
  <c r="M56" i="6"/>
  <c r="N56" i="6"/>
  <c r="O56" i="6"/>
  <c r="M57" i="6"/>
  <c r="N57" i="6"/>
  <c r="O57" i="6" s="1"/>
  <c r="M58" i="6"/>
  <c r="O58" i="6" s="1"/>
  <c r="N58" i="6"/>
  <c r="M59" i="6"/>
  <c r="N59" i="6"/>
  <c r="M60" i="6"/>
  <c r="N60" i="6"/>
  <c r="O60" i="6"/>
  <c r="M61" i="6"/>
  <c r="N61" i="6"/>
  <c r="O61" i="6" s="1"/>
  <c r="M62" i="6"/>
  <c r="O62" i="6" s="1"/>
  <c r="N62" i="6"/>
  <c r="M63" i="6"/>
  <c r="O63" i="6" s="1"/>
  <c r="N63" i="6"/>
  <c r="M64" i="6"/>
  <c r="N64" i="6"/>
  <c r="O64" i="6"/>
  <c r="M65" i="6"/>
  <c r="N65" i="6"/>
  <c r="O65" i="6" s="1"/>
  <c r="M66" i="6"/>
  <c r="O66" i="6" s="1"/>
  <c r="N66" i="6"/>
  <c r="M67" i="6"/>
  <c r="O67" i="6" s="1"/>
  <c r="N67" i="6"/>
  <c r="M68" i="6"/>
  <c r="N68" i="6"/>
  <c r="O68" i="6"/>
  <c r="M69" i="6"/>
  <c r="N69" i="6"/>
  <c r="O69" i="6" s="1"/>
  <c r="M70" i="6"/>
  <c r="O70" i="6" s="1"/>
  <c r="N70" i="6"/>
  <c r="M71" i="6"/>
  <c r="N71" i="6"/>
  <c r="M72" i="6"/>
  <c r="N72" i="6"/>
  <c r="O72" i="6"/>
  <c r="M73" i="6"/>
  <c r="N73" i="6"/>
  <c r="O73" i="6" s="1"/>
  <c r="M74" i="6"/>
  <c r="O74" i="6" s="1"/>
  <c r="N74" i="6"/>
  <c r="M75" i="6"/>
  <c r="N75" i="6"/>
  <c r="M76" i="6"/>
  <c r="N76" i="6"/>
  <c r="O76" i="6"/>
  <c r="M77" i="6"/>
  <c r="N77" i="6"/>
  <c r="O77" i="6" s="1"/>
  <c r="M78" i="6"/>
  <c r="O78" i="6" s="1"/>
  <c r="N78" i="6"/>
  <c r="C79" i="6"/>
  <c r="K79" i="6"/>
  <c r="J51" i="8"/>
  <c r="J51" i="11"/>
  <c r="I5" i="15"/>
  <c r="M7" i="9"/>
  <c r="N7" i="9" s="1"/>
  <c r="O7" i="9"/>
  <c r="P7" i="9"/>
  <c r="Q7" i="9"/>
  <c r="R7" i="9" s="1"/>
  <c r="S7" i="9"/>
  <c r="T7" i="9"/>
  <c r="W7" i="9"/>
  <c r="M8" i="9"/>
  <c r="N8" i="9"/>
  <c r="O8" i="9"/>
  <c r="P8" i="9"/>
  <c r="Q8" i="9"/>
  <c r="R8" i="9"/>
  <c r="S8" i="9"/>
  <c r="W8" i="9" s="1"/>
  <c r="T8" i="9"/>
  <c r="M9" i="9"/>
  <c r="N9" i="9"/>
  <c r="O9" i="9"/>
  <c r="P9" i="9"/>
  <c r="Q9" i="9"/>
  <c r="R9" i="9"/>
  <c r="S9" i="9"/>
  <c r="T9" i="9"/>
  <c r="W9" i="9"/>
  <c r="M10" i="9"/>
  <c r="N10" i="9" s="1"/>
  <c r="R10" i="9"/>
  <c r="S10" i="9"/>
  <c r="T10" i="9"/>
  <c r="M11" i="9"/>
  <c r="N11" i="9"/>
  <c r="O11" i="9"/>
  <c r="P11" i="9"/>
  <c r="Q11" i="9"/>
  <c r="R11" i="9"/>
  <c r="S11" i="9"/>
  <c r="T11" i="9"/>
  <c r="M12" i="9"/>
  <c r="N12" i="9"/>
  <c r="O12" i="9"/>
  <c r="P12" i="9"/>
  <c r="Q12" i="9"/>
  <c r="R12" i="9"/>
  <c r="S12" i="9"/>
  <c r="T12" i="9"/>
  <c r="W12" i="9"/>
  <c r="X12" i="9"/>
  <c r="M13" i="9"/>
  <c r="N13" i="9"/>
  <c r="O13" i="9"/>
  <c r="P13" i="9"/>
  <c r="Q13" i="9"/>
  <c r="R13" i="9"/>
  <c r="S13" i="9"/>
  <c r="T13" i="9"/>
  <c r="M14" i="9"/>
  <c r="N14" i="9"/>
  <c r="O14" i="9"/>
  <c r="P14" i="9"/>
  <c r="Q14" i="9"/>
  <c r="R14" i="9"/>
  <c r="S14" i="9"/>
  <c r="W14" i="9" s="1"/>
  <c r="T14" i="9"/>
  <c r="M15" i="9"/>
  <c r="N15" i="9"/>
  <c r="O15" i="9"/>
  <c r="P15" i="9"/>
  <c r="Q15" i="9"/>
  <c r="R15" i="9"/>
  <c r="S15" i="9"/>
  <c r="T15" i="9"/>
  <c r="M16" i="9"/>
  <c r="N16" i="9"/>
  <c r="O16" i="9"/>
  <c r="P16" i="9"/>
  <c r="Q16" i="9"/>
  <c r="R16" i="9"/>
  <c r="S16" i="9"/>
  <c r="T16" i="9"/>
  <c r="W16" i="9"/>
  <c r="X16" i="9"/>
  <c r="M17" i="9"/>
  <c r="N17" i="9"/>
  <c r="O17" i="9"/>
  <c r="P17" i="9"/>
  <c r="Q17" i="9"/>
  <c r="R17" i="9"/>
  <c r="S17" i="9"/>
  <c r="T17" i="9"/>
  <c r="M18" i="9"/>
  <c r="N18" i="9"/>
  <c r="O18" i="9"/>
  <c r="P18" i="9"/>
  <c r="Q18" i="9"/>
  <c r="R18" i="9"/>
  <c r="S18" i="9"/>
  <c r="T18" i="9"/>
  <c r="M19" i="9"/>
  <c r="N19" i="9"/>
  <c r="O19" i="9"/>
  <c r="P19" i="9"/>
  <c r="Q19" i="9"/>
  <c r="R19" i="9"/>
  <c r="S19" i="9"/>
  <c r="T19" i="9"/>
  <c r="M20" i="9"/>
  <c r="N20" i="9"/>
  <c r="O20" i="9"/>
  <c r="P20" i="9"/>
  <c r="Q20" i="9"/>
  <c r="R20" i="9"/>
  <c r="S20" i="9"/>
  <c r="T20" i="9"/>
  <c r="W20" i="9"/>
  <c r="X20" i="9"/>
  <c r="M21" i="9"/>
  <c r="N21" i="9"/>
  <c r="O21" i="9"/>
  <c r="P21" i="9"/>
  <c r="Q21" i="9"/>
  <c r="R21" i="9"/>
  <c r="S21" i="9"/>
  <c r="T21" i="9"/>
  <c r="M22" i="9"/>
  <c r="N22" i="9"/>
  <c r="O22" i="9"/>
  <c r="P22" i="9"/>
  <c r="Q22" i="9"/>
  <c r="R22" i="9"/>
  <c r="S22" i="9"/>
  <c r="W22" i="9" s="1"/>
  <c r="T22" i="9"/>
  <c r="M23" i="9"/>
  <c r="N23" i="9"/>
  <c r="O23" i="9"/>
  <c r="P23" i="9"/>
  <c r="Q23" i="9"/>
  <c r="R23" i="9"/>
  <c r="S23" i="9"/>
  <c r="T23" i="9"/>
  <c r="M24" i="9"/>
  <c r="N24" i="9"/>
  <c r="O24" i="9"/>
  <c r="P24" i="9"/>
  <c r="Q24" i="9"/>
  <c r="R24" i="9"/>
  <c r="S24" i="9"/>
  <c r="T24" i="9"/>
  <c r="W24" i="9"/>
  <c r="X24" i="9"/>
  <c r="M25" i="9"/>
  <c r="N25" i="9"/>
  <c r="O25" i="9"/>
  <c r="P25" i="9"/>
  <c r="Q25" i="9"/>
  <c r="R25" i="9"/>
  <c r="S25" i="9"/>
  <c r="T25" i="9"/>
  <c r="M26" i="9"/>
  <c r="N26" i="9"/>
  <c r="O26" i="9"/>
  <c r="P26" i="9"/>
  <c r="Q26" i="9"/>
  <c r="R26" i="9"/>
  <c r="S26" i="9"/>
  <c r="T26" i="9"/>
  <c r="M27" i="9"/>
  <c r="N27" i="9"/>
  <c r="O27" i="9"/>
  <c r="P27" i="9"/>
  <c r="Q27" i="9"/>
  <c r="R27" i="9"/>
  <c r="S27" i="9"/>
  <c r="T27" i="9"/>
  <c r="M28" i="9"/>
  <c r="N28" i="9" s="1"/>
  <c r="O28" i="9"/>
  <c r="P28" i="9"/>
  <c r="Q28" i="9"/>
  <c r="R28" i="9" s="1"/>
  <c r="S28" i="9"/>
  <c r="T28" i="9"/>
  <c r="W28" i="9"/>
  <c r="M29" i="9"/>
  <c r="N29" i="9"/>
  <c r="O29" i="9"/>
  <c r="P29" i="9" s="1"/>
  <c r="Q29" i="9"/>
  <c r="R29" i="9"/>
  <c r="S29" i="9"/>
  <c r="T29" i="9"/>
  <c r="M30" i="9"/>
  <c r="N30" i="9"/>
  <c r="O30" i="9"/>
  <c r="P30" i="9" s="1"/>
  <c r="X30" i="9" s="1"/>
  <c r="Q30" i="9"/>
  <c r="R30" i="9"/>
  <c r="S30" i="9"/>
  <c r="W30" i="9" s="1"/>
  <c r="T30" i="9"/>
  <c r="M31" i="9"/>
  <c r="N31" i="9"/>
  <c r="O31" i="9"/>
  <c r="P31" i="9"/>
  <c r="Q31" i="9"/>
  <c r="R31" i="9"/>
  <c r="S31" i="9"/>
  <c r="T31" i="9"/>
  <c r="M32" i="9"/>
  <c r="N32" i="9"/>
  <c r="O32" i="9"/>
  <c r="P32" i="9"/>
  <c r="Q32" i="9"/>
  <c r="R32" i="9"/>
  <c r="S32" i="9"/>
  <c r="T32" i="9"/>
  <c r="W32" i="9"/>
  <c r="X32" i="9"/>
  <c r="M33" i="9"/>
  <c r="N33" i="9"/>
  <c r="O33" i="9"/>
  <c r="P33" i="9"/>
  <c r="Q33" i="9"/>
  <c r="R33" i="9"/>
  <c r="S33" i="9"/>
  <c r="T33" i="9"/>
  <c r="M34" i="9"/>
  <c r="N34" i="9"/>
  <c r="O34" i="9"/>
  <c r="P34" i="9"/>
  <c r="Q34" i="9"/>
  <c r="R34" i="9"/>
  <c r="S34" i="9"/>
  <c r="T34" i="9"/>
  <c r="M35" i="9"/>
  <c r="N35" i="9" s="1"/>
  <c r="O35" i="9"/>
  <c r="P35" i="9"/>
  <c r="Q35" i="9"/>
  <c r="R35" i="9" s="1"/>
  <c r="S35" i="9"/>
  <c r="T35" i="9"/>
  <c r="M36" i="9"/>
  <c r="N36" i="9" s="1"/>
  <c r="O36" i="9"/>
  <c r="P36" i="9"/>
  <c r="Q36" i="9"/>
  <c r="R36" i="9" s="1"/>
  <c r="S36" i="9"/>
  <c r="T36" i="9"/>
  <c r="W36" i="9"/>
  <c r="M37" i="9"/>
  <c r="N37" i="9"/>
  <c r="O37" i="9"/>
  <c r="P37" i="9" s="1"/>
  <c r="Q37" i="9"/>
  <c r="R37" i="9"/>
  <c r="S37" i="9"/>
  <c r="T37" i="9"/>
  <c r="M38" i="9"/>
  <c r="N38" i="9"/>
  <c r="O38" i="9"/>
  <c r="P38" i="9" s="1"/>
  <c r="X38" i="9" s="1"/>
  <c r="Q38" i="9"/>
  <c r="R38" i="9"/>
  <c r="S38" i="9"/>
  <c r="W38" i="9" s="1"/>
  <c r="T38" i="9"/>
  <c r="M39" i="9"/>
  <c r="N39" i="9"/>
  <c r="O39" i="9"/>
  <c r="P39" i="9"/>
  <c r="Q39" i="9"/>
  <c r="R39" i="9"/>
  <c r="S39" i="9"/>
  <c r="T39" i="9"/>
  <c r="M40" i="9"/>
  <c r="N40" i="9"/>
  <c r="O40" i="9"/>
  <c r="P40" i="9"/>
  <c r="Q40" i="9"/>
  <c r="R40" i="9"/>
  <c r="S40" i="9"/>
  <c r="T40" i="9"/>
  <c r="W40" i="9"/>
  <c r="X40" i="9"/>
  <c r="M41" i="9"/>
  <c r="N41" i="9"/>
  <c r="O41" i="9"/>
  <c r="P41" i="9"/>
  <c r="Q41" i="9"/>
  <c r="R41" i="9"/>
  <c r="S41" i="9"/>
  <c r="T41" i="9"/>
  <c r="M42" i="9"/>
  <c r="N42" i="9"/>
  <c r="O42" i="9"/>
  <c r="P42" i="9"/>
  <c r="Q42" i="9"/>
  <c r="R42" i="9"/>
  <c r="S42" i="9"/>
  <c r="T42" i="9"/>
  <c r="M43" i="9"/>
  <c r="N43" i="9" s="1"/>
  <c r="O43" i="9"/>
  <c r="P43" i="9"/>
  <c r="Q43" i="9"/>
  <c r="R43" i="9" s="1"/>
  <c r="S43" i="9"/>
  <c r="T43" i="9"/>
  <c r="M44" i="9"/>
  <c r="N44" i="9" s="1"/>
  <c r="X44" i="9" s="1"/>
  <c r="O44" i="9"/>
  <c r="P44" i="9"/>
  <c r="Q44" i="9"/>
  <c r="R44" i="9" s="1"/>
  <c r="S44" i="9"/>
  <c r="T44" i="9"/>
  <c r="W44" i="9"/>
  <c r="M45" i="9"/>
  <c r="N45" i="9"/>
  <c r="O45" i="9"/>
  <c r="P45" i="9" s="1"/>
  <c r="Q45" i="9"/>
  <c r="R45" i="9"/>
  <c r="S45" i="9"/>
  <c r="T45" i="9"/>
  <c r="M46" i="9"/>
  <c r="N46" i="9"/>
  <c r="O46" i="9"/>
  <c r="P46" i="9" s="1"/>
  <c r="Q46" i="9"/>
  <c r="R46" i="9"/>
  <c r="S46" i="9"/>
  <c r="W46" i="9" s="1"/>
  <c r="T46" i="9"/>
  <c r="M47" i="9"/>
  <c r="N47" i="9"/>
  <c r="O47" i="9"/>
  <c r="P47" i="9" s="1"/>
  <c r="Q47" i="9"/>
  <c r="R47" i="9"/>
  <c r="S47" i="9"/>
  <c r="T47" i="9"/>
  <c r="M48" i="9"/>
  <c r="N48" i="9"/>
  <c r="O48" i="9"/>
  <c r="P48" i="9"/>
  <c r="Q48" i="9"/>
  <c r="R48" i="9"/>
  <c r="X48" i="9" s="1"/>
  <c r="S48" i="9"/>
  <c r="T48" i="9"/>
  <c r="W48" i="9"/>
  <c r="M49" i="9"/>
  <c r="N49" i="9" s="1"/>
  <c r="O49" i="9"/>
  <c r="P49" i="9"/>
  <c r="Q49" i="9"/>
  <c r="R49" i="9" s="1"/>
  <c r="S49" i="9"/>
  <c r="W49" i="9"/>
  <c r="T49" i="9"/>
  <c r="M50" i="9"/>
  <c r="N50" i="9"/>
  <c r="O50" i="9"/>
  <c r="P50" i="9" s="1"/>
  <c r="X50" i="9" s="1"/>
  <c r="Q50" i="9"/>
  <c r="R50" i="9"/>
  <c r="S50" i="9"/>
  <c r="W50" i="9" s="1"/>
  <c r="T50" i="9"/>
  <c r="M51" i="9"/>
  <c r="N51" i="9"/>
  <c r="O51" i="9"/>
  <c r="P51" i="9"/>
  <c r="Q51" i="9"/>
  <c r="R51" i="9"/>
  <c r="S51" i="9"/>
  <c r="T51" i="9"/>
  <c r="M52" i="9"/>
  <c r="N52" i="9"/>
  <c r="O52" i="9"/>
  <c r="P52" i="9"/>
  <c r="Q52" i="9"/>
  <c r="R52" i="9"/>
  <c r="S52" i="9"/>
  <c r="T52" i="9"/>
  <c r="W52" i="9"/>
  <c r="X52" i="9"/>
  <c r="M53" i="9"/>
  <c r="N53" i="9"/>
  <c r="O53" i="9"/>
  <c r="P53" i="9"/>
  <c r="Q53" i="9"/>
  <c r="R53" i="9"/>
  <c r="S53" i="9"/>
  <c r="T53" i="9"/>
  <c r="M54" i="9"/>
  <c r="N54" i="9"/>
  <c r="O54" i="9"/>
  <c r="P54" i="9"/>
  <c r="Q54" i="9"/>
  <c r="R54" i="9"/>
  <c r="S54" i="9"/>
  <c r="T54" i="9"/>
  <c r="M55" i="9"/>
  <c r="N55" i="9"/>
  <c r="O55" i="9"/>
  <c r="P55" i="9" s="1"/>
  <c r="Q55" i="9"/>
  <c r="R55" i="9"/>
  <c r="S55" i="9"/>
  <c r="T55" i="9"/>
  <c r="M56" i="9"/>
  <c r="N56" i="9"/>
  <c r="O56" i="9"/>
  <c r="P56" i="9"/>
  <c r="Q56" i="9"/>
  <c r="R56" i="9" s="1"/>
  <c r="S56" i="9"/>
  <c r="T56" i="9"/>
  <c r="W56" i="9"/>
  <c r="M57" i="9"/>
  <c r="N57" i="9" s="1"/>
  <c r="O57" i="9"/>
  <c r="P57" i="9"/>
  <c r="Q57" i="9"/>
  <c r="R57" i="9" s="1"/>
  <c r="S57" i="9"/>
  <c r="W57" i="9"/>
  <c r="T57" i="9"/>
  <c r="M58" i="9"/>
  <c r="N58" i="9"/>
  <c r="O58" i="9"/>
  <c r="P58" i="9" s="1"/>
  <c r="X58" i="9" s="1"/>
  <c r="Q58" i="9"/>
  <c r="R58" i="9"/>
  <c r="S58" i="9"/>
  <c r="W58" i="9" s="1"/>
  <c r="T58" i="9"/>
  <c r="M59" i="9"/>
  <c r="N59" i="9" s="1"/>
  <c r="O59" i="9"/>
  <c r="P59" i="9"/>
  <c r="Q59" i="9"/>
  <c r="R59" i="9" s="1"/>
  <c r="S59" i="9"/>
  <c r="T59" i="9"/>
  <c r="M60" i="9"/>
  <c r="N60" i="9" s="1"/>
  <c r="O60" i="9"/>
  <c r="P60" i="9"/>
  <c r="Q60" i="9"/>
  <c r="R60" i="9" s="1"/>
  <c r="S60" i="9"/>
  <c r="T60" i="9"/>
  <c r="W60" i="9"/>
  <c r="M61" i="9"/>
  <c r="N61" i="9"/>
  <c r="O61" i="9"/>
  <c r="P61" i="9" s="1"/>
  <c r="Q61" i="9"/>
  <c r="R61" i="9"/>
  <c r="S61" i="9"/>
  <c r="T61" i="9"/>
  <c r="M62" i="9"/>
  <c r="N62" i="9"/>
  <c r="O62" i="9"/>
  <c r="P62" i="9" s="1"/>
  <c r="Q62" i="9"/>
  <c r="R62" i="9"/>
  <c r="S62" i="9"/>
  <c r="W62" i="9" s="1"/>
  <c r="T62" i="9"/>
  <c r="M63" i="9"/>
  <c r="N63" i="9"/>
  <c r="O63" i="9"/>
  <c r="P63" i="9" s="1"/>
  <c r="Q63" i="9"/>
  <c r="R63" i="9"/>
  <c r="S63" i="9"/>
  <c r="T63" i="9"/>
  <c r="M64" i="9"/>
  <c r="N64" i="9"/>
  <c r="O64" i="9"/>
  <c r="P64" i="9" s="1"/>
  <c r="Q64" i="9"/>
  <c r="R64" i="9"/>
  <c r="S64" i="9"/>
  <c r="W64" i="9" s="1"/>
  <c r="T64" i="9"/>
  <c r="M65" i="9"/>
  <c r="N65" i="9" s="1"/>
  <c r="O65" i="9"/>
  <c r="P65" i="9"/>
  <c r="Q65" i="9"/>
  <c r="R65" i="9" s="1"/>
  <c r="S65" i="9"/>
  <c r="W65" i="9"/>
  <c r="T65" i="9"/>
  <c r="M66" i="9"/>
  <c r="N66" i="9" s="1"/>
  <c r="O66" i="9"/>
  <c r="P66" i="9" s="1"/>
  <c r="Q66" i="9"/>
  <c r="R66" i="9" s="1"/>
  <c r="S66" i="9"/>
  <c r="T66" i="9"/>
  <c r="W66" i="9" s="1"/>
  <c r="M67" i="9"/>
  <c r="N67" i="9" s="1"/>
  <c r="O67" i="9"/>
  <c r="P67" i="9" s="1"/>
  <c r="Q67" i="9"/>
  <c r="R67" i="9" s="1"/>
  <c r="S67" i="9"/>
  <c r="T67" i="9"/>
  <c r="M68" i="9"/>
  <c r="N68" i="9" s="1"/>
  <c r="O68" i="9"/>
  <c r="P68" i="9"/>
  <c r="Q68" i="9"/>
  <c r="R68" i="9" s="1"/>
  <c r="S68" i="9"/>
  <c r="T68" i="9"/>
  <c r="W68" i="9" s="1"/>
  <c r="M69" i="9"/>
  <c r="N69" i="9"/>
  <c r="O69" i="9"/>
  <c r="P69" i="9" s="1"/>
  <c r="Q69" i="9"/>
  <c r="R69" i="9"/>
  <c r="S69" i="9"/>
  <c r="T69" i="9"/>
  <c r="M70" i="9"/>
  <c r="N70" i="9"/>
  <c r="O70" i="9"/>
  <c r="P70" i="9" s="1"/>
  <c r="Q70" i="9"/>
  <c r="R70" i="9"/>
  <c r="S70" i="9"/>
  <c r="W70" i="9" s="1"/>
  <c r="T70" i="9"/>
  <c r="M71" i="9"/>
  <c r="N71" i="9"/>
  <c r="O71" i="9"/>
  <c r="P71" i="9" s="1"/>
  <c r="Q71" i="9"/>
  <c r="R71" i="9" s="1"/>
  <c r="S71" i="9"/>
  <c r="T71" i="9"/>
  <c r="M72" i="9"/>
  <c r="N72" i="9" s="1"/>
  <c r="O72" i="9"/>
  <c r="P72" i="9" s="1"/>
  <c r="Q72" i="9"/>
  <c r="R72" i="9" s="1"/>
  <c r="S72" i="9"/>
  <c r="T72" i="9"/>
  <c r="W72" i="9"/>
  <c r="M73" i="9"/>
  <c r="N73" i="9" s="1"/>
  <c r="O73" i="9"/>
  <c r="P73" i="9"/>
  <c r="Q73" i="9"/>
  <c r="R73" i="9" s="1"/>
  <c r="S73" i="9"/>
  <c r="W73" i="9"/>
  <c r="T73" i="9"/>
  <c r="M74" i="9"/>
  <c r="N74" i="9" s="1"/>
  <c r="O74" i="9"/>
  <c r="P74" i="9" s="1"/>
  <c r="Q74" i="9"/>
  <c r="R74" i="9" s="1"/>
  <c r="S74" i="9"/>
  <c r="T74" i="9"/>
  <c r="W74" i="9" s="1"/>
  <c r="M75" i="9"/>
  <c r="N75" i="9"/>
  <c r="O75" i="9"/>
  <c r="P75" i="9" s="1"/>
  <c r="X75" i="9" s="1"/>
  <c r="Q75" i="9"/>
  <c r="R75" i="9"/>
  <c r="S75" i="9"/>
  <c r="W75" i="9" s="1"/>
  <c r="T75" i="9"/>
  <c r="M76" i="9"/>
  <c r="N76" i="9"/>
  <c r="X76" i="9" s="1"/>
  <c r="O76" i="9"/>
  <c r="P76" i="9" s="1"/>
  <c r="Q76" i="9"/>
  <c r="R76" i="9" s="1"/>
  <c r="S76" i="9"/>
  <c r="W76" i="9" s="1"/>
  <c r="T76" i="9"/>
  <c r="M77" i="9"/>
  <c r="N77" i="9" s="1"/>
  <c r="O77" i="9"/>
  <c r="P77" i="9" s="1"/>
  <c r="Q77" i="9"/>
  <c r="R77" i="9" s="1"/>
  <c r="S77" i="9"/>
  <c r="T77" i="9"/>
  <c r="M78" i="9"/>
  <c r="N78" i="9" s="1"/>
  <c r="O78" i="9"/>
  <c r="P78" i="9"/>
  <c r="Q78" i="9"/>
  <c r="R78" i="9" s="1"/>
  <c r="S78" i="9"/>
  <c r="T78" i="9"/>
  <c r="W78" i="9"/>
  <c r="M79" i="9"/>
  <c r="N79" i="9"/>
  <c r="O79" i="9"/>
  <c r="P79" i="9"/>
  <c r="Q79" i="9"/>
  <c r="R79" i="9"/>
  <c r="S79" i="9"/>
  <c r="T79" i="9"/>
  <c r="M80" i="9"/>
  <c r="N80" i="9"/>
  <c r="O80" i="9"/>
  <c r="P80" i="9"/>
  <c r="Q80" i="9"/>
  <c r="R80" i="9"/>
  <c r="S80" i="9"/>
  <c r="T80" i="9"/>
  <c r="M81" i="9"/>
  <c r="N81" i="9" s="1"/>
  <c r="O81" i="9"/>
  <c r="P81" i="9" s="1"/>
  <c r="Q81" i="9"/>
  <c r="R81" i="9"/>
  <c r="S81" i="9"/>
  <c r="W81" i="9" s="1"/>
  <c r="T81" i="9"/>
  <c r="M82" i="9"/>
  <c r="N82" i="9"/>
  <c r="X82" i="9" s="1"/>
  <c r="O82" i="9"/>
  <c r="P82" i="9" s="1"/>
  <c r="Q82" i="9"/>
  <c r="R82" i="9"/>
  <c r="S82" i="9"/>
  <c r="T82" i="9"/>
  <c r="W82" i="9"/>
  <c r="C83" i="9"/>
  <c r="J83" i="9"/>
  <c r="K83" i="9"/>
  <c r="M7" i="10"/>
  <c r="N7" i="10"/>
  <c r="O7" i="10"/>
  <c r="P7" i="10" s="1"/>
  <c r="Q7" i="10"/>
  <c r="R7" i="10" s="1"/>
  <c r="S7" i="10"/>
  <c r="T7" i="10"/>
  <c r="W7" i="10"/>
  <c r="M8" i="10"/>
  <c r="N8" i="10" s="1"/>
  <c r="O8" i="10"/>
  <c r="P8" i="10" s="1"/>
  <c r="Q8" i="10"/>
  <c r="R8" i="10" s="1"/>
  <c r="S8" i="10"/>
  <c r="T8" i="10"/>
  <c r="M9" i="10"/>
  <c r="N9" i="10" s="1"/>
  <c r="O9" i="10"/>
  <c r="P9" i="10"/>
  <c r="Q9" i="10"/>
  <c r="R9" i="10" s="1"/>
  <c r="S9" i="10"/>
  <c r="W9" i="10" s="1"/>
  <c r="T9" i="10"/>
  <c r="M10" i="10"/>
  <c r="N10" i="10"/>
  <c r="O10" i="10"/>
  <c r="P10" i="10" s="1"/>
  <c r="Q10" i="10"/>
  <c r="R10" i="10"/>
  <c r="S10" i="10"/>
  <c r="T10" i="10"/>
  <c r="M11" i="10"/>
  <c r="N11" i="10"/>
  <c r="O11" i="10"/>
  <c r="P11" i="10" s="1"/>
  <c r="Q11" i="10"/>
  <c r="R11" i="10"/>
  <c r="S11" i="10"/>
  <c r="W11" i="10" s="1"/>
  <c r="T11" i="10"/>
  <c r="M12" i="10"/>
  <c r="N12" i="10" s="1"/>
  <c r="O12" i="10"/>
  <c r="P12" i="10" s="1"/>
  <c r="Q12" i="10"/>
  <c r="R12" i="10" s="1"/>
  <c r="S12" i="10"/>
  <c r="T12" i="10"/>
  <c r="M13" i="10"/>
  <c r="N13" i="10" s="1"/>
  <c r="O13" i="10"/>
  <c r="P13" i="10"/>
  <c r="Q13" i="10"/>
  <c r="R13" i="10" s="1"/>
  <c r="S13" i="10"/>
  <c r="T13" i="10"/>
  <c r="W13" i="10" s="1"/>
  <c r="M14" i="10"/>
  <c r="N14" i="10" s="1"/>
  <c r="O14" i="10"/>
  <c r="P14" i="10" s="1"/>
  <c r="X14" i="10" s="1"/>
  <c r="Q14" i="10"/>
  <c r="R14" i="10" s="1"/>
  <c r="S14" i="10"/>
  <c r="W14" i="10"/>
  <c r="T14" i="10"/>
  <c r="M15" i="10"/>
  <c r="N15" i="10"/>
  <c r="X15" i="10" s="1"/>
  <c r="O15" i="10"/>
  <c r="P15" i="10" s="1"/>
  <c r="Q15" i="10"/>
  <c r="R15" i="10"/>
  <c r="S15" i="10"/>
  <c r="W15" i="10" s="1"/>
  <c r="T15" i="10"/>
  <c r="M16" i="10"/>
  <c r="N16" i="10" s="1"/>
  <c r="O16" i="10"/>
  <c r="P16" i="10"/>
  <c r="Q16" i="10"/>
  <c r="R16" i="10" s="1"/>
  <c r="S16" i="10"/>
  <c r="T16" i="10"/>
  <c r="M17" i="10"/>
  <c r="N17" i="10" s="1"/>
  <c r="X17" i="10" s="1"/>
  <c r="O17" i="10"/>
  <c r="P17" i="10"/>
  <c r="Q17" i="10"/>
  <c r="R17" i="10" s="1"/>
  <c r="S17" i="10"/>
  <c r="W17" i="10" s="1"/>
  <c r="T17" i="10"/>
  <c r="M18" i="10"/>
  <c r="N18" i="10"/>
  <c r="O18" i="10"/>
  <c r="P18" i="10" s="1"/>
  <c r="Q18" i="10"/>
  <c r="R18" i="10"/>
  <c r="S18" i="10"/>
  <c r="T18" i="10"/>
  <c r="M19" i="10"/>
  <c r="N19" i="10"/>
  <c r="O19" i="10"/>
  <c r="P19" i="10" s="1"/>
  <c r="Q19" i="10"/>
  <c r="R19" i="10"/>
  <c r="S19" i="10"/>
  <c r="W19" i="10" s="1"/>
  <c r="T19" i="10"/>
  <c r="M20" i="10"/>
  <c r="N20" i="10" s="1"/>
  <c r="O20" i="10"/>
  <c r="P20" i="10" s="1"/>
  <c r="Q20" i="10"/>
  <c r="R20" i="10" s="1"/>
  <c r="S20" i="10"/>
  <c r="T20" i="10"/>
  <c r="W20" i="10" s="1"/>
  <c r="M21" i="10"/>
  <c r="N21" i="10" s="1"/>
  <c r="O21" i="10"/>
  <c r="P21" i="10"/>
  <c r="Q21" i="10"/>
  <c r="R21" i="10" s="1"/>
  <c r="S21" i="10"/>
  <c r="W21" i="10" s="1"/>
  <c r="T21" i="10"/>
  <c r="M22" i="10"/>
  <c r="N22" i="10"/>
  <c r="O22" i="10"/>
  <c r="P22" i="10" s="1"/>
  <c r="Q22" i="10"/>
  <c r="R22" i="10"/>
  <c r="S22" i="10"/>
  <c r="T22" i="10"/>
  <c r="M23" i="10"/>
  <c r="N23" i="10"/>
  <c r="X23" i="10"/>
  <c r="O23" i="10"/>
  <c r="P23" i="10" s="1"/>
  <c r="Q23" i="10"/>
  <c r="R23" i="10"/>
  <c r="S23" i="10"/>
  <c r="T23" i="10"/>
  <c r="W23" i="10"/>
  <c r="M24" i="10"/>
  <c r="N24" i="10" s="1"/>
  <c r="O24" i="10"/>
  <c r="P24" i="10"/>
  <c r="Q24" i="10"/>
  <c r="R24" i="10" s="1"/>
  <c r="S24" i="10"/>
  <c r="W24" i="10" s="1"/>
  <c r="T24" i="10"/>
  <c r="M25" i="10"/>
  <c r="N25" i="10"/>
  <c r="X25" i="10" s="1"/>
  <c r="O25" i="10"/>
  <c r="P25" i="10" s="1"/>
  <c r="Q25" i="10"/>
  <c r="R25" i="10"/>
  <c r="S25" i="10"/>
  <c r="T25" i="10"/>
  <c r="W25" i="10"/>
  <c r="M26" i="10"/>
  <c r="N26" i="10" s="1"/>
  <c r="O26" i="10"/>
  <c r="P26" i="10"/>
  <c r="Q26" i="10"/>
  <c r="R26" i="10" s="1"/>
  <c r="S26" i="10"/>
  <c r="T26" i="10"/>
  <c r="M27" i="10"/>
  <c r="N27" i="10" s="1"/>
  <c r="O27" i="10"/>
  <c r="P27" i="10"/>
  <c r="Q27" i="10"/>
  <c r="R27" i="10" s="1"/>
  <c r="S27" i="10"/>
  <c r="T27" i="10"/>
  <c r="W27" i="10"/>
  <c r="M28" i="10"/>
  <c r="N28" i="10" s="1"/>
  <c r="X28" i="10" s="1"/>
  <c r="O28" i="10"/>
  <c r="P28" i="10" s="1"/>
  <c r="Q28" i="10"/>
  <c r="R28" i="10"/>
  <c r="S28" i="10"/>
  <c r="W28" i="10" s="1"/>
  <c r="T28" i="10"/>
  <c r="M29" i="10"/>
  <c r="N29" i="10" s="1"/>
  <c r="X29" i="10" s="1"/>
  <c r="O29" i="10"/>
  <c r="P29" i="10"/>
  <c r="Q29" i="10"/>
  <c r="R29" i="10" s="1"/>
  <c r="S29" i="10"/>
  <c r="T29" i="10"/>
  <c r="W29" i="10"/>
  <c r="M30" i="10"/>
  <c r="N30" i="10" s="1"/>
  <c r="O30" i="10"/>
  <c r="P30" i="10" s="1"/>
  <c r="Q30" i="10"/>
  <c r="R30" i="10" s="1"/>
  <c r="S30" i="10"/>
  <c r="W30" i="10" s="1"/>
  <c r="X30" i="10" s="1"/>
  <c r="T30" i="10"/>
  <c r="M31" i="10"/>
  <c r="N31" i="10"/>
  <c r="X31" i="10" s="1"/>
  <c r="O31" i="10"/>
  <c r="P31" i="10" s="1"/>
  <c r="Q31" i="10"/>
  <c r="R31" i="10"/>
  <c r="S31" i="10"/>
  <c r="W31" i="10" s="1"/>
  <c r="T31" i="10"/>
  <c r="M32" i="10"/>
  <c r="N32" i="10" s="1"/>
  <c r="O32" i="10"/>
  <c r="P32" i="10"/>
  <c r="Q32" i="10"/>
  <c r="R32" i="10" s="1"/>
  <c r="S32" i="10"/>
  <c r="T32" i="10"/>
  <c r="M33" i="10"/>
  <c r="N33" i="10" s="1"/>
  <c r="O33" i="10"/>
  <c r="P33" i="10"/>
  <c r="Q33" i="10"/>
  <c r="R33" i="10" s="1"/>
  <c r="S33" i="10"/>
  <c r="T33" i="10"/>
  <c r="M34" i="10"/>
  <c r="N34" i="10"/>
  <c r="O34" i="10"/>
  <c r="P34" i="10" s="1"/>
  <c r="Q34" i="10"/>
  <c r="R34" i="10"/>
  <c r="S34" i="10"/>
  <c r="T34" i="10"/>
  <c r="M35" i="10"/>
  <c r="N35" i="10"/>
  <c r="O35" i="10"/>
  <c r="P35" i="10" s="1"/>
  <c r="Q35" i="10"/>
  <c r="R35" i="10"/>
  <c r="S35" i="10"/>
  <c r="W35" i="10" s="1"/>
  <c r="T35" i="10"/>
  <c r="M36" i="10"/>
  <c r="N36" i="10"/>
  <c r="X36" i="10" s="1"/>
  <c r="O36" i="10"/>
  <c r="P36" i="10" s="1"/>
  <c r="Q36" i="10"/>
  <c r="R36" i="10" s="1"/>
  <c r="S36" i="10"/>
  <c r="W36" i="10"/>
  <c r="T36" i="10"/>
  <c r="M37" i="10"/>
  <c r="N37" i="10" s="1"/>
  <c r="O37" i="10"/>
  <c r="P37" i="10"/>
  <c r="Q37" i="10"/>
  <c r="R37" i="10" s="1"/>
  <c r="S37" i="10"/>
  <c r="T37" i="10"/>
  <c r="M38" i="10"/>
  <c r="N38" i="10"/>
  <c r="O38" i="10"/>
  <c r="P38" i="10" s="1"/>
  <c r="Q38" i="10"/>
  <c r="R38" i="10"/>
  <c r="S38" i="10"/>
  <c r="T38" i="10"/>
  <c r="M39" i="10"/>
  <c r="N39" i="10"/>
  <c r="X39" i="10" s="1"/>
  <c r="O39" i="10"/>
  <c r="P39" i="10" s="1"/>
  <c r="Q39" i="10"/>
  <c r="R39" i="10"/>
  <c r="S39" i="10"/>
  <c r="T39" i="10"/>
  <c r="W39" i="10"/>
  <c r="M40" i="10"/>
  <c r="N40" i="10" s="1"/>
  <c r="O40" i="10"/>
  <c r="P40" i="10"/>
  <c r="Q40" i="10"/>
  <c r="R40" i="10" s="1"/>
  <c r="S40" i="10"/>
  <c r="W40" i="10" s="1"/>
  <c r="T40" i="10"/>
  <c r="M41" i="10"/>
  <c r="N41" i="10"/>
  <c r="O41" i="10"/>
  <c r="P41" i="10" s="1"/>
  <c r="Q41" i="10"/>
  <c r="R41" i="10" s="1"/>
  <c r="S41" i="10"/>
  <c r="T41" i="10"/>
  <c r="W41" i="10"/>
  <c r="M42" i="10"/>
  <c r="N42" i="10" s="1"/>
  <c r="X42" i="10" s="1"/>
  <c r="O42" i="10"/>
  <c r="P42" i="10"/>
  <c r="Q42" i="10"/>
  <c r="R42" i="10" s="1"/>
  <c r="S42" i="10"/>
  <c r="T42" i="10"/>
  <c r="M43" i="10"/>
  <c r="N43" i="10" s="1"/>
  <c r="O43" i="10"/>
  <c r="P43" i="10"/>
  <c r="Q43" i="10"/>
  <c r="R43" i="10" s="1"/>
  <c r="S43" i="10"/>
  <c r="T43" i="10"/>
  <c r="W43" i="10" s="1"/>
  <c r="M44" i="10"/>
  <c r="N44" i="10" s="1"/>
  <c r="O44" i="10"/>
  <c r="P44" i="10" s="1"/>
  <c r="Q44" i="10"/>
  <c r="R44" i="10"/>
  <c r="S44" i="10"/>
  <c r="W44" i="10" s="1"/>
  <c r="T44" i="10"/>
  <c r="M45" i="10"/>
  <c r="N45" i="10"/>
  <c r="O45" i="10"/>
  <c r="P45" i="10"/>
  <c r="Q45" i="10"/>
  <c r="R45" i="10" s="1"/>
  <c r="S45" i="10"/>
  <c r="T45" i="10"/>
  <c r="W45" i="10"/>
  <c r="M46" i="10"/>
  <c r="N46" i="10" s="1"/>
  <c r="O46" i="10"/>
  <c r="Q46" i="10"/>
  <c r="R46" i="10"/>
  <c r="S46" i="10"/>
  <c r="T46" i="10"/>
  <c r="W46" i="10"/>
  <c r="M47" i="10"/>
  <c r="N47" i="10" s="1"/>
  <c r="O47" i="10"/>
  <c r="P47" i="10" s="1"/>
  <c r="Q47" i="10"/>
  <c r="R47" i="10" s="1"/>
  <c r="S47" i="10"/>
  <c r="W47" i="10" s="1"/>
  <c r="T47" i="10"/>
  <c r="M48" i="10"/>
  <c r="N48" i="10"/>
  <c r="O48" i="10"/>
  <c r="P48" i="10" s="1"/>
  <c r="Q48" i="10"/>
  <c r="R48" i="10"/>
  <c r="S48" i="10"/>
  <c r="T48" i="10"/>
  <c r="M49" i="10"/>
  <c r="N49" i="10"/>
  <c r="O49" i="10"/>
  <c r="P49" i="10" s="1"/>
  <c r="Q49" i="10"/>
  <c r="R49" i="10" s="1"/>
  <c r="X49" i="10" s="1"/>
  <c r="S49" i="10"/>
  <c r="W49" i="10" s="1"/>
  <c r="T49" i="10"/>
  <c r="M50" i="10"/>
  <c r="N50" i="10"/>
  <c r="O50" i="10"/>
  <c r="P50" i="10"/>
  <c r="Q50" i="10"/>
  <c r="R50" i="10"/>
  <c r="S50" i="10"/>
  <c r="T50" i="10"/>
  <c r="M51" i="10"/>
  <c r="N51" i="10"/>
  <c r="O51" i="10"/>
  <c r="P51" i="10"/>
  <c r="Q51" i="10"/>
  <c r="R51" i="10"/>
  <c r="S51" i="10"/>
  <c r="T51" i="10"/>
  <c r="W51" i="10" s="1"/>
  <c r="M52" i="10"/>
  <c r="N52" i="10" s="1"/>
  <c r="O52" i="10"/>
  <c r="P52" i="10" s="1"/>
  <c r="X52" i="10" s="1"/>
  <c r="Q52" i="10"/>
  <c r="R52" i="10"/>
  <c r="S52" i="10"/>
  <c r="W52" i="10" s="1"/>
  <c r="T52" i="10"/>
  <c r="M53" i="10"/>
  <c r="N53" i="10" s="1"/>
  <c r="O53" i="10"/>
  <c r="P53" i="10"/>
  <c r="Q53" i="10"/>
  <c r="R53" i="10" s="1"/>
  <c r="S53" i="10"/>
  <c r="W53" i="10" s="1"/>
  <c r="T53" i="10"/>
  <c r="T77" i="10" s="1"/>
  <c r="M54" i="10"/>
  <c r="N54" i="10"/>
  <c r="O54" i="10"/>
  <c r="P54" i="10" s="1"/>
  <c r="Q54" i="10"/>
  <c r="R54" i="10"/>
  <c r="S54" i="10"/>
  <c r="W54" i="10" s="1"/>
  <c r="X54" i="10" s="1"/>
  <c r="T54" i="10"/>
  <c r="M55" i="10"/>
  <c r="N55" i="10"/>
  <c r="O55" i="10"/>
  <c r="P55" i="10" s="1"/>
  <c r="X55" i="10" s="1"/>
  <c r="Q55" i="10"/>
  <c r="R55" i="10"/>
  <c r="S55" i="10"/>
  <c r="T55" i="10"/>
  <c r="W55" i="10"/>
  <c r="M56" i="10"/>
  <c r="N56" i="10" s="1"/>
  <c r="O56" i="10"/>
  <c r="P56" i="10"/>
  <c r="Q56" i="10"/>
  <c r="R56" i="10" s="1"/>
  <c r="S56" i="10"/>
  <c r="T56" i="10"/>
  <c r="W56" i="10" s="1"/>
  <c r="M57" i="10"/>
  <c r="N57" i="10" s="1"/>
  <c r="O57" i="10"/>
  <c r="P57" i="10"/>
  <c r="Q57" i="10"/>
  <c r="R57" i="10" s="1"/>
  <c r="S57" i="10"/>
  <c r="W57" i="10" s="1"/>
  <c r="T57" i="10"/>
  <c r="M58" i="10"/>
  <c r="N58" i="10"/>
  <c r="O58" i="10"/>
  <c r="P58" i="10" s="1"/>
  <c r="X58" i="10" s="1"/>
  <c r="Q58" i="10"/>
  <c r="R58" i="10"/>
  <c r="S58" i="10"/>
  <c r="T58" i="10"/>
  <c r="M59" i="10"/>
  <c r="N59" i="10"/>
  <c r="O59" i="10"/>
  <c r="P59" i="10" s="1"/>
  <c r="Q59" i="10"/>
  <c r="R59" i="10"/>
  <c r="S59" i="10"/>
  <c r="W59" i="10" s="1"/>
  <c r="T59" i="10"/>
  <c r="M60" i="10"/>
  <c r="N60" i="10"/>
  <c r="O60" i="10"/>
  <c r="P60" i="10" s="1"/>
  <c r="X60" i="10" s="1"/>
  <c r="Q60" i="10"/>
  <c r="R60" i="10"/>
  <c r="S60" i="10"/>
  <c r="W60" i="10" s="1"/>
  <c r="T60" i="10"/>
  <c r="M61" i="10"/>
  <c r="N61" i="10" s="1"/>
  <c r="O61" i="10"/>
  <c r="P61" i="10"/>
  <c r="Q61" i="10"/>
  <c r="R61" i="10" s="1"/>
  <c r="S61" i="10"/>
  <c r="W61" i="10" s="1"/>
  <c r="T61" i="10"/>
  <c r="M62" i="10"/>
  <c r="N62" i="10"/>
  <c r="O62" i="10"/>
  <c r="P62" i="10" s="1"/>
  <c r="Q62" i="10"/>
  <c r="R62" i="10"/>
  <c r="S62" i="10"/>
  <c r="W62" i="10" s="1"/>
  <c r="T62" i="10"/>
  <c r="M63" i="10"/>
  <c r="N63" i="10"/>
  <c r="O63" i="10"/>
  <c r="P63" i="10" s="1"/>
  <c r="X63" i="10" s="1"/>
  <c r="Q63" i="10"/>
  <c r="R63" i="10"/>
  <c r="S63" i="10"/>
  <c r="T63" i="10"/>
  <c r="W63" i="10"/>
  <c r="M64" i="10"/>
  <c r="N64" i="10" s="1"/>
  <c r="X64" i="10" s="1"/>
  <c r="O64" i="10"/>
  <c r="P64" i="10"/>
  <c r="Q64" i="10"/>
  <c r="R64" i="10" s="1"/>
  <c r="S64" i="10"/>
  <c r="T64" i="10"/>
  <c r="M65" i="10"/>
  <c r="N65" i="10" s="1"/>
  <c r="O65" i="10"/>
  <c r="P65" i="10"/>
  <c r="Q65" i="10"/>
  <c r="R65" i="10" s="1"/>
  <c r="S65" i="10"/>
  <c r="W65" i="10" s="1"/>
  <c r="T65" i="10"/>
  <c r="M66" i="10"/>
  <c r="N66" i="10"/>
  <c r="O66" i="10"/>
  <c r="P66" i="10" s="1"/>
  <c r="X66" i="10" s="1"/>
  <c r="Q66" i="10"/>
  <c r="R66" i="10"/>
  <c r="S66" i="10"/>
  <c r="T66" i="10"/>
  <c r="M67" i="10"/>
  <c r="N67" i="10"/>
  <c r="O67" i="10"/>
  <c r="P67" i="10" s="1"/>
  <c r="Q67" i="10"/>
  <c r="R67" i="10"/>
  <c r="S67" i="10"/>
  <c r="W67" i="10" s="1"/>
  <c r="X67" i="10" s="1"/>
  <c r="T67" i="10"/>
  <c r="M68" i="10"/>
  <c r="N68" i="10"/>
  <c r="O68" i="10"/>
  <c r="P68" i="10" s="1"/>
  <c r="X68" i="10" s="1"/>
  <c r="Q68" i="10"/>
  <c r="R68" i="10"/>
  <c r="S68" i="10"/>
  <c r="W68" i="10" s="1"/>
  <c r="T68" i="10"/>
  <c r="M69" i="10"/>
  <c r="N69" i="10" s="1"/>
  <c r="O69" i="10"/>
  <c r="P69" i="10"/>
  <c r="Q69" i="10"/>
  <c r="R69" i="10" s="1"/>
  <c r="S69" i="10"/>
  <c r="W69" i="10" s="1"/>
  <c r="T69" i="10"/>
  <c r="M70" i="10"/>
  <c r="N70" i="10"/>
  <c r="O70" i="10"/>
  <c r="P70" i="10" s="1"/>
  <c r="Q70" i="10"/>
  <c r="R70" i="10"/>
  <c r="S70" i="10"/>
  <c r="W70" i="10" s="1"/>
  <c r="T70" i="10"/>
  <c r="M71" i="10"/>
  <c r="N71" i="10" s="1"/>
  <c r="X71" i="10" s="1"/>
  <c r="O71" i="10"/>
  <c r="P71" i="10"/>
  <c r="Q71" i="10"/>
  <c r="R71" i="10" s="1"/>
  <c r="S71" i="10"/>
  <c r="T71" i="10"/>
  <c r="W71" i="10"/>
  <c r="M72" i="10"/>
  <c r="N72" i="10"/>
  <c r="O72" i="10"/>
  <c r="P72" i="10" s="1"/>
  <c r="Q72" i="10"/>
  <c r="R72" i="10"/>
  <c r="S72" i="10"/>
  <c r="T72" i="10"/>
  <c r="M73" i="10"/>
  <c r="N73" i="10"/>
  <c r="O73" i="10"/>
  <c r="P73" i="10" s="1"/>
  <c r="X73" i="10" s="1"/>
  <c r="Q73" i="10"/>
  <c r="R73" i="10"/>
  <c r="S73" i="10"/>
  <c r="W73" i="10" s="1"/>
  <c r="T73" i="10"/>
  <c r="M74" i="10"/>
  <c r="N74" i="10"/>
  <c r="O74" i="10"/>
  <c r="P74" i="10" s="1"/>
  <c r="Q74" i="10"/>
  <c r="R74" i="10"/>
  <c r="S74" i="10"/>
  <c r="T74" i="10"/>
  <c r="M75" i="10"/>
  <c r="N75" i="10"/>
  <c r="O75" i="10"/>
  <c r="P75" i="10"/>
  <c r="Q75" i="10"/>
  <c r="R75" i="10" s="1"/>
  <c r="S75" i="10"/>
  <c r="T75" i="10"/>
  <c r="W75" i="10"/>
  <c r="M76" i="10"/>
  <c r="N76" i="10" s="1"/>
  <c r="O76" i="10"/>
  <c r="P76" i="10"/>
  <c r="Q76" i="10"/>
  <c r="R76" i="10" s="1"/>
  <c r="S76" i="10"/>
  <c r="W76" i="10"/>
  <c r="T76" i="10"/>
  <c r="C77" i="10"/>
  <c r="J77" i="10"/>
  <c r="K77" i="10"/>
  <c r="M5" i="12"/>
  <c r="N5" i="12" s="1"/>
  <c r="O5" i="12"/>
  <c r="P5" i="12"/>
  <c r="Q5" i="12"/>
  <c r="R5" i="12" s="1"/>
  <c r="M6" i="12"/>
  <c r="N6" i="12"/>
  <c r="O6" i="12"/>
  <c r="P6" i="12"/>
  <c r="Q6" i="12"/>
  <c r="R6" i="12" s="1"/>
  <c r="M7" i="12"/>
  <c r="N7" i="12"/>
  <c r="O7" i="12"/>
  <c r="P7" i="12" s="1"/>
  <c r="S7" i="12" s="1"/>
  <c r="Q7" i="12"/>
  <c r="R7" i="12"/>
  <c r="M8" i="12"/>
  <c r="N8" i="12" s="1"/>
  <c r="S8" i="12" s="1"/>
  <c r="O8" i="12"/>
  <c r="P8" i="12"/>
  <c r="Q8" i="12"/>
  <c r="R8" i="12"/>
  <c r="M9" i="12"/>
  <c r="N9" i="12" s="1"/>
  <c r="O9" i="12"/>
  <c r="P9" i="12"/>
  <c r="Q9" i="12"/>
  <c r="R9" i="12" s="1"/>
  <c r="M10" i="12"/>
  <c r="N10" i="12"/>
  <c r="S10" i="12" s="1"/>
  <c r="O10" i="12"/>
  <c r="P10" i="12"/>
  <c r="Q10" i="12"/>
  <c r="R10" i="12" s="1"/>
  <c r="M11" i="12"/>
  <c r="N11" i="12"/>
  <c r="O11" i="12"/>
  <c r="P11" i="12" s="1"/>
  <c r="S11" i="12" s="1"/>
  <c r="Q11" i="12"/>
  <c r="R11" i="12"/>
  <c r="M12" i="12"/>
  <c r="N12" i="12" s="1"/>
  <c r="S12" i="12" s="1"/>
  <c r="O12" i="12"/>
  <c r="P12" i="12"/>
  <c r="Q12" i="12"/>
  <c r="R12" i="12"/>
  <c r="M13" i="12"/>
  <c r="N13" i="12" s="1"/>
  <c r="S13" i="12" s="1"/>
  <c r="O13" i="12"/>
  <c r="P13" i="12"/>
  <c r="Q13" i="12"/>
  <c r="R13" i="12" s="1"/>
  <c r="M14" i="12"/>
  <c r="N14" i="12"/>
  <c r="O14" i="12"/>
  <c r="P14" i="12" s="1"/>
  <c r="Q14" i="12"/>
  <c r="R14" i="12"/>
  <c r="M15" i="12"/>
  <c r="N15" i="12" s="1"/>
  <c r="O15" i="12"/>
  <c r="P15" i="12"/>
  <c r="Q15" i="12"/>
  <c r="R15" i="12" s="1"/>
  <c r="M16" i="12"/>
  <c r="N16" i="12" s="1"/>
  <c r="O16" i="12"/>
  <c r="P16" i="12"/>
  <c r="Q16" i="12"/>
  <c r="R16" i="12" s="1"/>
  <c r="M17" i="12"/>
  <c r="N17" i="12"/>
  <c r="S17" i="12" s="1"/>
  <c r="O17" i="12"/>
  <c r="P17" i="12" s="1"/>
  <c r="Q17" i="12"/>
  <c r="R17" i="12" s="1"/>
  <c r="M18" i="12"/>
  <c r="N18" i="12"/>
  <c r="O18" i="12"/>
  <c r="P18" i="12" s="1"/>
  <c r="S18" i="12" s="1"/>
  <c r="Q18" i="12"/>
  <c r="R18" i="12"/>
  <c r="M19" i="12"/>
  <c r="N19" i="12" s="1"/>
  <c r="S19" i="12" s="1"/>
  <c r="O19" i="12"/>
  <c r="P19" i="12"/>
  <c r="Q19" i="12"/>
  <c r="R19" i="12" s="1"/>
  <c r="M20" i="12"/>
  <c r="N20" i="12" s="1"/>
  <c r="S20" i="12" s="1"/>
  <c r="O20" i="12"/>
  <c r="P20" i="12"/>
  <c r="Q20" i="12"/>
  <c r="R20" i="12" s="1"/>
  <c r="M21" i="12"/>
  <c r="N21" i="12"/>
  <c r="O21" i="12"/>
  <c r="P21" i="12" s="1"/>
  <c r="Q21" i="12"/>
  <c r="R21" i="12" s="1"/>
  <c r="M22" i="12"/>
  <c r="N22" i="12"/>
  <c r="O22" i="12"/>
  <c r="P22" i="12" s="1"/>
  <c r="S22" i="12" s="1"/>
  <c r="Q22" i="12"/>
  <c r="R22" i="12"/>
  <c r="M23" i="12"/>
  <c r="N23" i="12" s="1"/>
  <c r="O23" i="12"/>
  <c r="P23" i="12"/>
  <c r="Q23" i="12"/>
  <c r="R23" i="12" s="1"/>
  <c r="M24" i="12"/>
  <c r="N24" i="12" s="1"/>
  <c r="O24" i="12"/>
  <c r="P24" i="12"/>
  <c r="Q24" i="12"/>
  <c r="R24" i="12" s="1"/>
  <c r="M25" i="12"/>
  <c r="N25" i="12"/>
  <c r="O25" i="12"/>
  <c r="P25" i="12" s="1"/>
  <c r="Q25" i="12"/>
  <c r="R25" i="12" s="1"/>
  <c r="M26" i="12"/>
  <c r="N26" i="12"/>
  <c r="O26" i="12"/>
  <c r="P26" i="12" s="1"/>
  <c r="Q26" i="12"/>
  <c r="R26" i="12"/>
  <c r="M27" i="12"/>
  <c r="N27" i="12" s="1"/>
  <c r="O27" i="12"/>
  <c r="P27" i="12"/>
  <c r="Q27" i="12"/>
  <c r="R27" i="12" s="1"/>
  <c r="M28" i="12"/>
  <c r="N28" i="12" s="1"/>
  <c r="S28" i="12" s="1"/>
  <c r="O28" i="12"/>
  <c r="P28" i="12"/>
  <c r="Q28" i="12"/>
  <c r="R28" i="12" s="1"/>
  <c r="M29" i="12"/>
  <c r="N29" i="12"/>
  <c r="S29" i="12" s="1"/>
  <c r="O29" i="12"/>
  <c r="P29" i="12" s="1"/>
  <c r="Q29" i="12"/>
  <c r="R29" i="12" s="1"/>
  <c r="M30" i="12"/>
  <c r="N30" i="12"/>
  <c r="O30" i="12"/>
  <c r="P30" i="12" s="1"/>
  <c r="S30" i="12" s="1"/>
  <c r="Q30" i="12"/>
  <c r="R30" i="12"/>
  <c r="M31" i="12"/>
  <c r="N31" i="12" s="1"/>
  <c r="S31" i="12" s="1"/>
  <c r="O31" i="12"/>
  <c r="P31" i="12"/>
  <c r="Q31" i="12"/>
  <c r="R31" i="12" s="1"/>
  <c r="M32" i="12"/>
  <c r="N32" i="12"/>
  <c r="O32" i="12"/>
  <c r="P32" i="12" s="1"/>
  <c r="Q32" i="12"/>
  <c r="R32" i="12" s="1"/>
  <c r="M33" i="12"/>
  <c r="N33" i="12"/>
  <c r="O33" i="12"/>
  <c r="P33" i="12" s="1"/>
  <c r="S33" i="12" s="1"/>
  <c r="Q33" i="12"/>
  <c r="R33" i="12"/>
  <c r="M34" i="12"/>
  <c r="N34" i="12" s="1"/>
  <c r="O34" i="12"/>
  <c r="P34" i="12"/>
  <c r="S34" i="12" s="1"/>
  <c r="Q34" i="12"/>
  <c r="R34" i="12" s="1"/>
  <c r="M35" i="12"/>
  <c r="N35" i="12"/>
  <c r="O35" i="12"/>
  <c r="P35" i="12" s="1"/>
  <c r="Q35" i="12"/>
  <c r="R35" i="12"/>
  <c r="M36" i="12"/>
  <c r="N36" i="12"/>
  <c r="S36" i="12" s="1"/>
  <c r="O36" i="12"/>
  <c r="P36" i="12" s="1"/>
  <c r="Q36" i="12"/>
  <c r="R36" i="12"/>
  <c r="M37" i="12"/>
  <c r="N37" i="12" s="1"/>
  <c r="S37" i="12" s="1"/>
  <c r="O37" i="12"/>
  <c r="P37" i="12"/>
  <c r="Q37" i="12"/>
  <c r="R37" i="12" s="1"/>
  <c r="M38" i="12"/>
  <c r="N38" i="12" s="1"/>
  <c r="S38" i="12" s="1"/>
  <c r="O38" i="12"/>
  <c r="P38" i="12"/>
  <c r="Q38" i="12"/>
  <c r="R38" i="12" s="1"/>
  <c r="M39" i="12"/>
  <c r="N39" i="12"/>
  <c r="O39" i="12"/>
  <c r="P39" i="12" s="1"/>
  <c r="S39" i="12" s="1"/>
  <c r="Q39" i="12"/>
  <c r="R39" i="12"/>
  <c r="M40" i="12"/>
  <c r="N40" i="12" s="1"/>
  <c r="O40" i="12"/>
  <c r="P40" i="12"/>
  <c r="Q40" i="12"/>
  <c r="R40" i="12"/>
  <c r="M41" i="12"/>
  <c r="N41" i="12" s="1"/>
  <c r="O41" i="12"/>
  <c r="P41" i="12"/>
  <c r="Q41" i="12"/>
  <c r="R41" i="12" s="1"/>
  <c r="M42" i="12"/>
  <c r="N42" i="12"/>
  <c r="S42" i="12" s="1"/>
  <c r="O42" i="12"/>
  <c r="P42" i="12" s="1"/>
  <c r="Q42" i="12"/>
  <c r="R42" i="12"/>
  <c r="M43" i="12"/>
  <c r="N43" i="12" s="1"/>
  <c r="S43" i="12" s="1"/>
  <c r="O43" i="12"/>
  <c r="P43" i="12"/>
  <c r="Q43" i="12"/>
  <c r="R43" i="12" s="1"/>
  <c r="M44" i="12"/>
  <c r="N44" i="12" s="1"/>
  <c r="S44" i="12" s="1"/>
  <c r="O44" i="12"/>
  <c r="Q44" i="12"/>
  <c r="R44" i="12"/>
  <c r="M45" i="12"/>
  <c r="N45" i="12"/>
  <c r="O45" i="12"/>
  <c r="P45" i="12" s="1"/>
  <c r="Q45" i="12"/>
  <c r="R45" i="12"/>
  <c r="M46" i="12"/>
  <c r="N46" i="12" s="1"/>
  <c r="O46" i="12"/>
  <c r="P46" i="12"/>
  <c r="Q46" i="12"/>
  <c r="R46" i="12" s="1"/>
  <c r="M47" i="12"/>
  <c r="N47" i="12"/>
  <c r="S47" i="12" s="1"/>
  <c r="O47" i="12"/>
  <c r="P47" i="12" s="1"/>
  <c r="Q47" i="12"/>
  <c r="R47" i="12"/>
  <c r="M48" i="12"/>
  <c r="N48" i="12" s="1"/>
  <c r="O48" i="12"/>
  <c r="P48" i="12"/>
  <c r="Q48" i="12"/>
  <c r="R48" i="12" s="1"/>
  <c r="M49" i="12"/>
  <c r="N49" i="12" s="1"/>
  <c r="S49" i="12" s="1"/>
  <c r="O49" i="12"/>
  <c r="P49" i="12"/>
  <c r="Q49" i="12"/>
  <c r="R49" i="12" s="1"/>
  <c r="M50" i="12"/>
  <c r="N50" i="12"/>
  <c r="O50" i="12"/>
  <c r="P50" i="12" s="1"/>
  <c r="S50" i="12" s="1"/>
  <c r="Q50" i="12"/>
  <c r="R50" i="12"/>
  <c r="M51" i="12"/>
  <c r="N51" i="12" s="1"/>
  <c r="O51" i="12"/>
  <c r="P51" i="12"/>
  <c r="S51" i="12"/>
  <c r="Q51" i="12"/>
  <c r="R51" i="12" s="1"/>
  <c r="M52" i="12"/>
  <c r="N52" i="12"/>
  <c r="O52" i="12"/>
  <c r="P52" i="12" s="1"/>
  <c r="Q52" i="12"/>
  <c r="R52" i="12"/>
  <c r="M53" i="12"/>
  <c r="N53" i="12"/>
  <c r="O53" i="12"/>
  <c r="P53" i="12" s="1"/>
  <c r="S53" i="12" s="1"/>
  <c r="Q53" i="12"/>
  <c r="R53" i="12"/>
  <c r="M54" i="12"/>
  <c r="N54" i="12" s="1"/>
  <c r="O54" i="12"/>
  <c r="P54" i="12"/>
  <c r="Q54" i="12"/>
  <c r="R54" i="12" s="1"/>
  <c r="M55" i="12"/>
  <c r="N55" i="12"/>
  <c r="O55" i="12"/>
  <c r="P55" i="12" s="1"/>
  <c r="Q55" i="12"/>
  <c r="R55" i="12"/>
  <c r="M56" i="12"/>
  <c r="N56" i="12" s="1"/>
  <c r="O56" i="12"/>
  <c r="P56" i="12"/>
  <c r="Q56" i="12"/>
  <c r="R56" i="12" s="1"/>
  <c r="M57" i="12"/>
  <c r="N57" i="12" s="1"/>
  <c r="O57" i="12"/>
  <c r="P57" i="12"/>
  <c r="Q57" i="12"/>
  <c r="R57" i="12" s="1"/>
  <c r="M58" i="12"/>
  <c r="N58" i="12"/>
  <c r="S58" i="12" s="1"/>
  <c r="O58" i="12"/>
  <c r="P58" i="12" s="1"/>
  <c r="Q58" i="12"/>
  <c r="R58" i="12"/>
  <c r="M59" i="12"/>
  <c r="N59" i="12" s="1"/>
  <c r="S59" i="12" s="1"/>
  <c r="O59" i="12"/>
  <c r="P59" i="12"/>
  <c r="Q59" i="12"/>
  <c r="R59" i="12" s="1"/>
  <c r="M60" i="12"/>
  <c r="N60" i="12"/>
  <c r="S60" i="12" s="1"/>
  <c r="O60" i="12"/>
  <c r="P60" i="12" s="1"/>
  <c r="Q60" i="12"/>
  <c r="R60" i="12"/>
  <c r="M61" i="12"/>
  <c r="N61" i="12"/>
  <c r="O61" i="12"/>
  <c r="P61" i="12" s="1"/>
  <c r="Q61" i="12"/>
  <c r="R61" i="12"/>
  <c r="M62" i="12"/>
  <c r="N62" i="12" s="1"/>
  <c r="O62" i="12"/>
  <c r="P62" i="12"/>
  <c r="Q62" i="12"/>
  <c r="R62" i="12" s="1"/>
  <c r="M63" i="12"/>
  <c r="N63" i="12"/>
  <c r="S63" i="12" s="1"/>
  <c r="O63" i="12"/>
  <c r="P63" i="12" s="1"/>
  <c r="Q63" i="12"/>
  <c r="R63" i="12"/>
  <c r="M64" i="12"/>
  <c r="N64" i="12" s="1"/>
  <c r="S64" i="12" s="1"/>
  <c r="O64" i="12"/>
  <c r="P64" i="12"/>
  <c r="Q64" i="12"/>
  <c r="R64" i="12" s="1"/>
  <c r="M65" i="12"/>
  <c r="N65" i="12" s="1"/>
  <c r="S65" i="12" s="1"/>
  <c r="O65" i="12"/>
  <c r="P65" i="12"/>
  <c r="Q65" i="12"/>
  <c r="R65" i="12" s="1"/>
  <c r="M66" i="12"/>
  <c r="N66" i="12"/>
  <c r="O66" i="12"/>
  <c r="P66" i="12" s="1"/>
  <c r="S66" i="12" s="1"/>
  <c r="Q66" i="12"/>
  <c r="R66" i="12"/>
  <c r="M67" i="12"/>
  <c r="N67" i="12" s="1"/>
  <c r="O67" i="12"/>
  <c r="P67" i="12"/>
  <c r="Q67" i="12"/>
  <c r="R67" i="12"/>
  <c r="M68" i="12"/>
  <c r="N68" i="12" s="1"/>
  <c r="O68" i="12"/>
  <c r="P68" i="12"/>
  <c r="Q68" i="12"/>
  <c r="R68" i="12" s="1"/>
  <c r="M69" i="12"/>
  <c r="N69" i="12"/>
  <c r="S69" i="12" s="1"/>
  <c r="O69" i="12"/>
  <c r="P69" i="12" s="1"/>
  <c r="Q69" i="12"/>
  <c r="R69" i="12"/>
  <c r="M70" i="12"/>
  <c r="N70" i="12" s="1"/>
  <c r="S70" i="12" s="1"/>
  <c r="O70" i="12"/>
  <c r="P70" i="12"/>
  <c r="Q70" i="12"/>
  <c r="R70" i="12" s="1"/>
  <c r="M71" i="12"/>
  <c r="N71" i="12" s="1"/>
  <c r="S71" i="12" s="1"/>
  <c r="O71" i="12"/>
  <c r="P71" i="12"/>
  <c r="Q71" i="12"/>
  <c r="R71" i="12" s="1"/>
  <c r="M72" i="12"/>
  <c r="N72" i="12"/>
  <c r="S72" i="12" s="1"/>
  <c r="O72" i="12"/>
  <c r="P72" i="12" s="1"/>
  <c r="Q72" i="12"/>
  <c r="R72" i="12"/>
  <c r="M73" i="12"/>
  <c r="N73" i="12"/>
  <c r="O73" i="12"/>
  <c r="P73" i="12" s="1"/>
  <c r="S73" i="12" s="1"/>
  <c r="Q73" i="12"/>
  <c r="R73" i="12"/>
  <c r="M74" i="12"/>
  <c r="N74" i="12" s="1"/>
  <c r="O74" i="12"/>
  <c r="P74" i="12"/>
  <c r="Q74" i="12"/>
  <c r="R74" i="12" s="1"/>
  <c r="C75" i="12"/>
  <c r="J75" i="12"/>
  <c r="K75" i="12"/>
  <c r="I5" i="18"/>
  <c r="C6" i="13"/>
  <c r="I6" i="13"/>
  <c r="K6" i="13"/>
  <c r="L7" i="13"/>
  <c r="M7" i="13"/>
  <c r="N7" i="13"/>
  <c r="L8" i="13"/>
  <c r="M8" i="13"/>
  <c r="O8" i="13" s="1"/>
  <c r="N8" i="13"/>
  <c r="L9" i="13"/>
  <c r="M9" i="13"/>
  <c r="N9" i="13"/>
  <c r="O9" i="13" s="1"/>
  <c r="L10" i="13"/>
  <c r="O10" i="13" s="1"/>
  <c r="M10" i="13"/>
  <c r="N10" i="13"/>
  <c r="L11" i="13"/>
  <c r="M11" i="13"/>
  <c r="N11" i="13"/>
  <c r="O11" i="13" s="1"/>
  <c r="L12" i="13"/>
  <c r="M12" i="13"/>
  <c r="N12" i="13"/>
  <c r="L13" i="13"/>
  <c r="M13" i="13"/>
  <c r="N13" i="13"/>
  <c r="L14" i="13"/>
  <c r="M14" i="13"/>
  <c r="O14" i="13" s="1"/>
  <c r="N14" i="13"/>
  <c r="L15" i="13"/>
  <c r="M15" i="13"/>
  <c r="N15" i="13"/>
  <c r="L16" i="13"/>
  <c r="M16" i="13"/>
  <c r="N16" i="13"/>
  <c r="L17" i="13"/>
  <c r="O17" i="13" s="1"/>
  <c r="M17" i="13"/>
  <c r="N17" i="13"/>
  <c r="L18" i="13"/>
  <c r="O18" i="13"/>
  <c r="M18" i="13"/>
  <c r="N18" i="13"/>
  <c r="L19" i="13"/>
  <c r="M19" i="13"/>
  <c r="O19" i="13" s="1"/>
  <c r="N19" i="13"/>
  <c r="L20" i="13"/>
  <c r="M20" i="13"/>
  <c r="N20" i="13"/>
  <c r="L21" i="13"/>
  <c r="M21" i="13"/>
  <c r="N21" i="13"/>
  <c r="O21" i="13" s="1"/>
  <c r="L22" i="13"/>
  <c r="O22" i="13" s="1"/>
  <c r="M22" i="13"/>
  <c r="N22" i="13"/>
  <c r="L23" i="13"/>
  <c r="M23" i="13"/>
  <c r="N23" i="13"/>
  <c r="L24" i="13"/>
  <c r="O24" i="13" s="1"/>
  <c r="M24" i="13"/>
  <c r="N24" i="13"/>
  <c r="L25" i="13"/>
  <c r="M25" i="13"/>
  <c r="N25" i="13"/>
  <c r="L26" i="13"/>
  <c r="O26" i="13" s="1"/>
  <c r="M26" i="13"/>
  <c r="N26" i="13"/>
  <c r="L27" i="13"/>
  <c r="M27" i="13"/>
  <c r="N27" i="13"/>
  <c r="O27" i="13" s="1"/>
  <c r="L28" i="13"/>
  <c r="M28" i="13"/>
  <c r="N28" i="13"/>
  <c r="L29" i="13"/>
  <c r="M29" i="13"/>
  <c r="N29" i="13"/>
  <c r="L30" i="13"/>
  <c r="M30" i="13"/>
  <c r="O30" i="13" s="1"/>
  <c r="N30" i="13"/>
  <c r="L31" i="13"/>
  <c r="M31" i="13"/>
  <c r="O31" i="13" s="1"/>
  <c r="N31" i="13"/>
  <c r="L32" i="13"/>
  <c r="M32" i="13"/>
  <c r="N32" i="13"/>
  <c r="L33" i="13"/>
  <c r="O33" i="13" s="1"/>
  <c r="M33" i="13"/>
  <c r="N33" i="13"/>
  <c r="L34" i="13"/>
  <c r="O34" i="13"/>
  <c r="M34" i="13"/>
  <c r="N34" i="13"/>
  <c r="L35" i="13"/>
  <c r="M35" i="13"/>
  <c r="N35" i="13"/>
  <c r="L36" i="13"/>
  <c r="M36" i="13"/>
  <c r="O36" i="13" s="1"/>
  <c r="N36" i="13"/>
  <c r="L37" i="13"/>
  <c r="M37" i="13"/>
  <c r="N37" i="13"/>
  <c r="O37" i="13" s="1"/>
  <c r="L38" i="13"/>
  <c r="O38" i="13" s="1"/>
  <c r="M38" i="13"/>
  <c r="N38" i="13"/>
  <c r="L39" i="13"/>
  <c r="O39" i="13" s="1"/>
  <c r="M39" i="13"/>
  <c r="N39" i="13"/>
  <c r="L40" i="13"/>
  <c r="O40" i="13" s="1"/>
  <c r="M40" i="13"/>
  <c r="N40" i="13"/>
  <c r="L41" i="13"/>
  <c r="M41" i="13"/>
  <c r="O41" i="13" s="1"/>
  <c r="N41" i="13"/>
  <c r="L42" i="13"/>
  <c r="M42" i="13"/>
  <c r="O42" i="13" s="1"/>
  <c r="N42" i="13"/>
  <c r="L43" i="13"/>
  <c r="M43" i="13"/>
  <c r="O43" i="13" s="1"/>
  <c r="N43" i="13"/>
  <c r="L44" i="13"/>
  <c r="M44" i="13"/>
  <c r="N44" i="13"/>
  <c r="L45" i="13"/>
  <c r="M45" i="13"/>
  <c r="N45" i="13"/>
  <c r="L46" i="13"/>
  <c r="O46" i="13"/>
  <c r="M46" i="13"/>
  <c r="N46" i="13"/>
  <c r="L47" i="13"/>
  <c r="O47" i="13" s="1"/>
  <c r="M47" i="13"/>
  <c r="N47" i="13"/>
  <c r="L48" i="13"/>
  <c r="M48" i="13"/>
  <c r="N48" i="13"/>
  <c r="L49" i="13"/>
  <c r="M49" i="13"/>
  <c r="N49" i="13"/>
  <c r="O49" i="13" s="1"/>
  <c r="L50" i="13"/>
  <c r="O50" i="13" s="1"/>
  <c r="M50" i="13"/>
  <c r="N50" i="13"/>
  <c r="L51" i="13"/>
  <c r="M51" i="13"/>
  <c r="N51" i="13"/>
  <c r="L52" i="13"/>
  <c r="M52" i="13"/>
  <c r="N52" i="13"/>
  <c r="L53" i="13"/>
  <c r="M53" i="13"/>
  <c r="N53" i="13"/>
  <c r="L54" i="13"/>
  <c r="O54" i="13" s="1"/>
  <c r="M54" i="13"/>
  <c r="N54" i="13"/>
  <c r="L55" i="13"/>
  <c r="M55" i="13"/>
  <c r="N55" i="13"/>
  <c r="L56" i="13"/>
  <c r="O56" i="13" s="1"/>
  <c r="M56" i="13"/>
  <c r="N56" i="13"/>
  <c r="L57" i="13"/>
  <c r="M57" i="13"/>
  <c r="N57" i="13"/>
  <c r="L58" i="13"/>
  <c r="M58" i="13"/>
  <c r="O58" i="13" s="1"/>
  <c r="N58" i="13"/>
  <c r="L59" i="13"/>
  <c r="M59" i="13"/>
  <c r="N59" i="13"/>
  <c r="L60" i="13"/>
  <c r="M60" i="13"/>
  <c r="N60" i="13"/>
  <c r="L61" i="13"/>
  <c r="L6" i="13" s="1"/>
  <c r="M61" i="13"/>
  <c r="N61" i="13"/>
  <c r="L62" i="13"/>
  <c r="O62" i="13"/>
  <c r="M62" i="13"/>
  <c r="N62" i="13"/>
  <c r="L63" i="13"/>
  <c r="M63" i="13"/>
  <c r="N63" i="13"/>
  <c r="L64" i="13"/>
  <c r="M64" i="13"/>
  <c r="N64" i="13"/>
  <c r="O64" i="13" s="1"/>
  <c r="L65" i="13"/>
  <c r="M65" i="13"/>
  <c r="N65" i="13"/>
  <c r="O65" i="13" s="1"/>
  <c r="L66" i="13"/>
  <c r="O66" i="13" s="1"/>
  <c r="M66" i="13"/>
  <c r="N66" i="13"/>
  <c r="L67" i="13"/>
  <c r="M67" i="13"/>
  <c r="N67" i="13"/>
  <c r="L68" i="13"/>
  <c r="M68" i="13"/>
  <c r="N68" i="13"/>
  <c r="L69" i="13"/>
  <c r="M69" i="13"/>
  <c r="O69" i="13" s="1"/>
  <c r="N69" i="13"/>
  <c r="L70" i="13"/>
  <c r="O70" i="13" s="1"/>
  <c r="M70" i="13"/>
  <c r="N70" i="13"/>
  <c r="L71" i="13"/>
  <c r="M71" i="13"/>
  <c r="N71" i="13"/>
  <c r="L72" i="13"/>
  <c r="O72" i="13" s="1"/>
  <c r="M72" i="13"/>
  <c r="N72" i="13"/>
  <c r="L73" i="13"/>
  <c r="M73" i="13"/>
  <c r="O73" i="13" s="1"/>
  <c r="N73" i="13"/>
  <c r="L74" i="13"/>
  <c r="M74" i="13"/>
  <c r="O74" i="13" s="1"/>
  <c r="N74" i="13"/>
  <c r="L75" i="13"/>
  <c r="M75" i="13"/>
  <c r="O75" i="13" s="1"/>
  <c r="N75" i="13"/>
  <c r="L76" i="13"/>
  <c r="M76" i="13"/>
  <c r="N76" i="13"/>
  <c r="O76" i="13" s="1"/>
  <c r="C6" i="16"/>
  <c r="I6" i="16"/>
  <c r="K6" i="16"/>
  <c r="L7" i="16"/>
  <c r="O7" i="16" s="1"/>
  <c r="L6" i="16"/>
  <c r="M7" i="16"/>
  <c r="N7" i="16"/>
  <c r="L8" i="16"/>
  <c r="M8" i="16"/>
  <c r="N8" i="16"/>
  <c r="O8" i="16" s="1"/>
  <c r="L9" i="16"/>
  <c r="M9" i="16"/>
  <c r="N9" i="16"/>
  <c r="O9" i="16" s="1"/>
  <c r="L10" i="16"/>
  <c r="M10" i="16"/>
  <c r="N10" i="16"/>
  <c r="O10" i="16" s="1"/>
  <c r="L11" i="16"/>
  <c r="M11" i="16"/>
  <c r="N11" i="16"/>
  <c r="O11" i="16" s="1"/>
  <c r="L12" i="16"/>
  <c r="M12" i="16"/>
  <c r="N12" i="16"/>
  <c r="O12" i="16" s="1"/>
  <c r="L13" i="16"/>
  <c r="M13" i="16"/>
  <c r="N13" i="16"/>
  <c r="O13" i="16" s="1"/>
  <c r="L14" i="16"/>
  <c r="M14" i="16"/>
  <c r="N14" i="16"/>
  <c r="O14" i="16" s="1"/>
  <c r="L15" i="16"/>
  <c r="M15" i="16"/>
  <c r="N15" i="16"/>
  <c r="O15" i="16" s="1"/>
  <c r="L16" i="16"/>
  <c r="M16" i="16"/>
  <c r="N16" i="16"/>
  <c r="O16" i="16" s="1"/>
  <c r="L17" i="16"/>
  <c r="M17" i="16"/>
  <c r="O17" i="16"/>
  <c r="N17" i="16"/>
  <c r="L18" i="16"/>
  <c r="M18" i="16"/>
  <c r="N18" i="16"/>
  <c r="O18" i="16" s="1"/>
  <c r="L19" i="16"/>
  <c r="M19" i="16"/>
  <c r="N19" i="16"/>
  <c r="O19" i="16" s="1"/>
  <c r="L20" i="16"/>
  <c r="M20" i="16"/>
  <c r="N20" i="16"/>
  <c r="O20" i="16" s="1"/>
  <c r="L21" i="16"/>
  <c r="M21" i="16"/>
  <c r="N21" i="16"/>
  <c r="O21" i="16" s="1"/>
  <c r="L22" i="16"/>
  <c r="M22" i="16"/>
  <c r="N22" i="16"/>
  <c r="O22" i="16" s="1"/>
  <c r="L23" i="16"/>
  <c r="M23" i="16"/>
  <c r="N23" i="16"/>
  <c r="O23" i="16" s="1"/>
  <c r="L24" i="16"/>
  <c r="M24" i="16"/>
  <c r="N24" i="16"/>
  <c r="O24" i="16" s="1"/>
  <c r="L25" i="16"/>
  <c r="M25" i="16"/>
  <c r="N25" i="16"/>
  <c r="O25" i="16" s="1"/>
  <c r="L26" i="16"/>
  <c r="M26" i="16"/>
  <c r="N26" i="16"/>
  <c r="O26" i="16" s="1"/>
  <c r="L27" i="16"/>
  <c r="M27" i="16"/>
  <c r="N27" i="16"/>
  <c r="O27" i="16" s="1"/>
  <c r="L28" i="16"/>
  <c r="M28" i="16"/>
  <c r="N28" i="16"/>
  <c r="O28" i="16" s="1"/>
  <c r="L29" i="16"/>
  <c r="M29" i="16"/>
  <c r="N29" i="16"/>
  <c r="O29" i="16" s="1"/>
  <c r="L30" i="16"/>
  <c r="M30" i="16"/>
  <c r="N30" i="16"/>
  <c r="O30" i="16" s="1"/>
  <c r="L31" i="16"/>
  <c r="M31" i="16"/>
  <c r="N31" i="16"/>
  <c r="O31" i="16" s="1"/>
  <c r="L32" i="16"/>
  <c r="M32" i="16"/>
  <c r="N32" i="16"/>
  <c r="O32" i="16" s="1"/>
  <c r="L33" i="16"/>
  <c r="M33" i="16"/>
  <c r="N33" i="16"/>
  <c r="O33" i="16" s="1"/>
  <c r="L34" i="16"/>
  <c r="M34" i="16"/>
  <c r="N34" i="16"/>
  <c r="O34" i="16" s="1"/>
  <c r="L35" i="16"/>
  <c r="M35" i="16"/>
  <c r="N35" i="16"/>
  <c r="O35" i="16" s="1"/>
  <c r="L36" i="16"/>
  <c r="M36" i="16"/>
  <c r="N36" i="16"/>
  <c r="O36" i="16" s="1"/>
  <c r="L37" i="16"/>
  <c r="M37" i="16"/>
  <c r="N37" i="16"/>
  <c r="O37" i="16" s="1"/>
  <c r="L38" i="16"/>
  <c r="M38" i="16"/>
  <c r="N38" i="16"/>
  <c r="O38" i="16" s="1"/>
  <c r="L39" i="16"/>
  <c r="M39" i="16"/>
  <c r="N39" i="16"/>
  <c r="O39" i="16" s="1"/>
  <c r="L40" i="16"/>
  <c r="M40" i="16"/>
  <c r="N40" i="16"/>
  <c r="O40" i="16" s="1"/>
  <c r="L41" i="16"/>
  <c r="M41" i="16"/>
  <c r="N41" i="16"/>
  <c r="O41" i="16" s="1"/>
  <c r="L42" i="16"/>
  <c r="M42" i="16"/>
  <c r="N42" i="16"/>
  <c r="O42" i="16" s="1"/>
  <c r="L43" i="16"/>
  <c r="M43" i="16"/>
  <c r="N43" i="16"/>
  <c r="O43" i="16" s="1"/>
  <c r="L44" i="16"/>
  <c r="M44" i="16"/>
  <c r="N44" i="16"/>
  <c r="O44" i="16" s="1"/>
  <c r="L45" i="16"/>
  <c r="M45" i="16"/>
  <c r="N45" i="16"/>
  <c r="O45" i="16" s="1"/>
  <c r="L46" i="16"/>
  <c r="M46" i="16"/>
  <c r="N46" i="16"/>
  <c r="O46" i="16" s="1"/>
  <c r="L47" i="16"/>
  <c r="M47" i="16"/>
  <c r="N47" i="16"/>
  <c r="O47" i="16" s="1"/>
  <c r="L48" i="16"/>
  <c r="M48" i="16"/>
  <c r="N48" i="16"/>
  <c r="O48" i="16" s="1"/>
  <c r="L49" i="16"/>
  <c r="M49" i="16"/>
  <c r="N49" i="16"/>
  <c r="O49" i="16" s="1"/>
  <c r="L50" i="16"/>
  <c r="M50" i="16"/>
  <c r="N50" i="16"/>
  <c r="O50" i="16" s="1"/>
  <c r="L51" i="16"/>
  <c r="M51" i="16"/>
  <c r="N51" i="16"/>
  <c r="O51" i="16" s="1"/>
  <c r="L52" i="16"/>
  <c r="M52" i="16"/>
  <c r="N52" i="16"/>
  <c r="O52" i="16" s="1"/>
  <c r="L53" i="16"/>
  <c r="M53" i="16"/>
  <c r="N53" i="16"/>
  <c r="O53" i="16" s="1"/>
  <c r="L54" i="16"/>
  <c r="M54" i="16"/>
  <c r="N54" i="16"/>
  <c r="O54" i="16" s="1"/>
  <c r="L55" i="16"/>
  <c r="M55" i="16"/>
  <c r="N55" i="16"/>
  <c r="O55" i="16" s="1"/>
  <c r="L56" i="16"/>
  <c r="M56" i="16"/>
  <c r="N56" i="16"/>
  <c r="O56" i="16" s="1"/>
  <c r="L57" i="16"/>
  <c r="M57" i="16"/>
  <c r="N57" i="16"/>
  <c r="O57" i="16" s="1"/>
  <c r="L58" i="16"/>
  <c r="M58" i="16"/>
  <c r="N58" i="16"/>
  <c r="O58" i="16" s="1"/>
  <c r="L59" i="16"/>
  <c r="M59" i="16"/>
  <c r="N59" i="16"/>
  <c r="O59" i="16" s="1"/>
  <c r="L60" i="16"/>
  <c r="M60" i="16"/>
  <c r="N60" i="16"/>
  <c r="O60" i="16" s="1"/>
  <c r="L61" i="16"/>
  <c r="M61" i="16"/>
  <c r="N61" i="16"/>
  <c r="O61" i="16" s="1"/>
  <c r="L62" i="16"/>
  <c r="M62" i="16"/>
  <c r="N62" i="16"/>
  <c r="O62" i="16" s="1"/>
  <c r="L63" i="16"/>
  <c r="M63" i="16"/>
  <c r="N63" i="16"/>
  <c r="O63" i="16" s="1"/>
  <c r="L64" i="16"/>
  <c r="M64" i="16"/>
  <c r="N64" i="16"/>
  <c r="O64" i="16" s="1"/>
  <c r="L65" i="16"/>
  <c r="M65" i="16"/>
  <c r="N65" i="16"/>
  <c r="O65" i="16" s="1"/>
  <c r="L66" i="16"/>
  <c r="M66" i="16"/>
  <c r="N66" i="16"/>
  <c r="O66" i="16" s="1"/>
  <c r="L67" i="16"/>
  <c r="M67" i="16"/>
  <c r="N67" i="16"/>
  <c r="O67" i="16" s="1"/>
  <c r="L68" i="16"/>
  <c r="M68" i="16"/>
  <c r="N68" i="16"/>
  <c r="O68" i="16" s="1"/>
  <c r="L69" i="16"/>
  <c r="M69" i="16"/>
  <c r="N69" i="16"/>
  <c r="O69" i="16" s="1"/>
  <c r="L70" i="16"/>
  <c r="M70" i="16"/>
  <c r="N70" i="16"/>
  <c r="O70" i="16" s="1"/>
  <c r="L71" i="16"/>
  <c r="M71" i="16"/>
  <c r="N71" i="16"/>
  <c r="O71" i="16" s="1"/>
  <c r="L72" i="16"/>
  <c r="M72" i="16"/>
  <c r="N72" i="16"/>
  <c r="O72" i="16" s="1"/>
  <c r="L73" i="16"/>
  <c r="M73" i="16"/>
  <c r="N73" i="16"/>
  <c r="O73" i="16" s="1"/>
  <c r="L74" i="16"/>
  <c r="M74" i="16"/>
  <c r="N74" i="16"/>
  <c r="O74" i="16" s="1"/>
  <c r="L75" i="16"/>
  <c r="M75" i="16"/>
  <c r="N75" i="16"/>
  <c r="O75" i="16" s="1"/>
  <c r="L76" i="16"/>
  <c r="M76" i="16"/>
  <c r="N76" i="16"/>
  <c r="O76" i="16" s="1"/>
  <c r="J51" i="14"/>
  <c r="O68" i="13"/>
  <c r="O60" i="13"/>
  <c r="O48" i="13"/>
  <c r="O61" i="13"/>
  <c r="O57" i="13"/>
  <c r="O45" i="13"/>
  <c r="O29" i="13"/>
  <c r="O25" i="13"/>
  <c r="O13" i="13"/>
  <c r="S54" i="12"/>
  <c r="P75" i="12"/>
  <c r="X56" i="10"/>
  <c r="X51" i="10"/>
  <c r="X21" i="10"/>
  <c r="X13" i="10"/>
  <c r="X74" i="9"/>
  <c r="N83" i="9"/>
  <c r="M6" i="16"/>
  <c r="O71" i="13"/>
  <c r="O67" i="13"/>
  <c r="O55" i="13"/>
  <c r="O51" i="13"/>
  <c r="O35" i="13"/>
  <c r="O23" i="13"/>
  <c r="O7" i="13"/>
  <c r="X76" i="10"/>
  <c r="X62" i="10"/>
  <c r="O44" i="13"/>
  <c r="O32" i="13"/>
  <c r="O28" i="13"/>
  <c r="O16" i="13"/>
  <c r="O12" i="13"/>
  <c r="X65" i="10"/>
  <c r="X18" i="10"/>
  <c r="W74" i="10"/>
  <c r="X74" i="10" s="1"/>
  <c r="W66" i="10"/>
  <c r="W58" i="10"/>
  <c r="W50" i="10"/>
  <c r="X50" i="10" s="1"/>
  <c r="W38" i="10"/>
  <c r="X38" i="10" s="1"/>
  <c r="W32" i="10"/>
  <c r="X32" i="10" s="1"/>
  <c r="W22" i="10"/>
  <c r="X22" i="10"/>
  <c r="W16" i="10"/>
  <c r="X16" i="10" s="1"/>
  <c r="X11" i="10"/>
  <c r="X81" i="9"/>
  <c r="X73" i="9"/>
  <c r="X72" i="9"/>
  <c r="X65" i="9"/>
  <c r="X64" i="9"/>
  <c r="X43" i="10"/>
  <c r="X27" i="10"/>
  <c r="X62" i="9"/>
  <c r="X9" i="10"/>
  <c r="X78" i="9"/>
  <c r="X70" i="9"/>
  <c r="X49" i="9"/>
  <c r="S61" i="12"/>
  <c r="S57" i="12"/>
  <c r="S45" i="12"/>
  <c r="W72" i="10"/>
  <c r="W64" i="10"/>
  <c r="W48" i="10"/>
  <c r="X48" i="10"/>
  <c r="X46" i="10"/>
  <c r="X35" i="10"/>
  <c r="X19" i="10"/>
  <c r="X57" i="9"/>
  <c r="X46" i="9"/>
  <c r="W42" i="10"/>
  <c r="W34" i="10"/>
  <c r="X34" i="10"/>
  <c r="W26" i="10"/>
  <c r="X26" i="10" s="1"/>
  <c r="W18" i="10"/>
  <c r="W10" i="10"/>
  <c r="X10" i="10" s="1"/>
  <c r="W79" i="9"/>
  <c r="X79" i="9" s="1"/>
  <c r="W71" i="9"/>
  <c r="X71" i="9"/>
  <c r="W63" i="9"/>
  <c r="X63" i="9" s="1"/>
  <c r="W55" i="9"/>
  <c r="X55" i="9"/>
  <c r="W47" i="9"/>
  <c r="X47" i="9" s="1"/>
  <c r="W41" i="9"/>
  <c r="W37" i="9"/>
  <c r="X37" i="9" s="1"/>
  <c r="W33" i="9"/>
  <c r="W29" i="9"/>
  <c r="W25" i="9"/>
  <c r="W21" i="9"/>
  <c r="X21" i="9" s="1"/>
  <c r="W17" i="9"/>
  <c r="W13" i="9"/>
  <c r="X7" i="9"/>
  <c r="W59" i="9"/>
  <c r="X59" i="9" s="1"/>
  <c r="W51" i="9"/>
  <c r="X51" i="9"/>
  <c r="W43" i="9"/>
  <c r="X43" i="9" s="1"/>
  <c r="W39" i="9"/>
  <c r="X39" i="9" s="1"/>
  <c r="W35" i="9"/>
  <c r="X35" i="9" s="1"/>
  <c r="W31" i="9"/>
  <c r="X31" i="9" s="1"/>
  <c r="W27" i="9"/>
  <c r="X27" i="9"/>
  <c r="W23" i="9"/>
  <c r="X23" i="9" s="1"/>
  <c r="W19" i="9"/>
  <c r="X19" i="9" s="1"/>
  <c r="W15" i="9"/>
  <c r="X15" i="9" s="1"/>
  <c r="W11" i="9"/>
  <c r="X11" i="9"/>
  <c r="X9" i="9"/>
  <c r="W8" i="10"/>
  <c r="W77" i="9"/>
  <c r="X77" i="9"/>
  <c r="W69" i="9"/>
  <c r="X69" i="9" s="1"/>
  <c r="W61" i="9"/>
  <c r="X61" i="9" s="1"/>
  <c r="W53" i="9"/>
  <c r="X53" i="9" s="1"/>
  <c r="W45" i="9"/>
  <c r="X45" i="9"/>
  <c r="X41" i="9"/>
  <c r="X33" i="9"/>
  <c r="X29" i="9"/>
  <c r="X25" i="9"/>
  <c r="X17" i="9"/>
  <c r="X13" i="9"/>
  <c r="T83" i="9"/>
  <c r="N6" i="16" l="1"/>
  <c r="N75" i="12"/>
  <c r="M6" i="13"/>
  <c r="S5" i="12"/>
  <c r="O53" i="13"/>
  <c r="O52" i="13"/>
  <c r="S52" i="12"/>
  <c r="S46" i="12"/>
  <c r="S32" i="12"/>
  <c r="S24" i="12"/>
  <c r="S23" i="12"/>
  <c r="S21" i="12"/>
  <c r="S6" i="12"/>
  <c r="X70" i="10"/>
  <c r="X69" i="10"/>
  <c r="X53" i="10"/>
  <c r="X44" i="10"/>
  <c r="X24" i="10"/>
  <c r="X7" i="10"/>
  <c r="O6" i="16"/>
  <c r="X57" i="10"/>
  <c r="N77" i="10"/>
  <c r="X12" i="10"/>
  <c r="P77" i="10"/>
  <c r="X8" i="10"/>
  <c r="O63" i="13"/>
  <c r="O59" i="13"/>
  <c r="O20" i="13"/>
  <c r="O15" i="13"/>
  <c r="O6" i="13" s="1"/>
  <c r="N6" i="13"/>
  <c r="S74" i="12"/>
  <c r="S68" i="12"/>
  <c r="S62" i="12"/>
  <c r="S56" i="12"/>
  <c r="S55" i="12"/>
  <c r="S41" i="12"/>
  <c r="S35" i="12"/>
  <c r="S26" i="12"/>
  <c r="S16" i="12"/>
  <c r="S15" i="12"/>
  <c r="S14" i="12"/>
  <c r="S9" i="12"/>
  <c r="R75" i="12"/>
  <c r="X75" i="10"/>
  <c r="X72" i="10"/>
  <c r="X61" i="10"/>
  <c r="X59" i="10"/>
  <c r="X45" i="10"/>
  <c r="X40" i="10"/>
  <c r="R77" i="10"/>
  <c r="S67" i="12"/>
  <c r="S48" i="12"/>
  <c r="S40" i="12"/>
  <c r="S27" i="12"/>
  <c r="S25" i="12"/>
  <c r="X41" i="10"/>
  <c r="X20" i="10"/>
  <c r="W37" i="10"/>
  <c r="X37" i="10" s="1"/>
  <c r="W33" i="10"/>
  <c r="X33" i="10" s="1"/>
  <c r="W12" i="10"/>
  <c r="W77" i="10" s="1"/>
  <c r="X36" i="9"/>
  <c r="X60" i="9"/>
  <c r="X56" i="9"/>
  <c r="X28" i="9"/>
  <c r="X47" i="10"/>
  <c r="X42" i="9"/>
  <c r="X68" i="9"/>
  <c r="W54" i="9"/>
  <c r="X54" i="9" s="1"/>
  <c r="X34" i="9"/>
  <c r="W80" i="9"/>
  <c r="X80" i="9" s="1"/>
  <c r="W67" i="9"/>
  <c r="X67" i="9" s="1"/>
  <c r="X66" i="9"/>
  <c r="X22" i="9"/>
  <c r="X14" i="9"/>
  <c r="O71" i="6"/>
  <c r="O55" i="6"/>
  <c r="X10" i="9"/>
  <c r="X8" i="9"/>
  <c r="W42" i="9"/>
  <c r="W34" i="9"/>
  <c r="W26" i="9"/>
  <c r="X26" i="9" s="1"/>
  <c r="W18" i="9"/>
  <c r="X18" i="9" s="1"/>
  <c r="W10" i="9"/>
  <c r="O75" i="6"/>
  <c r="O59" i="6"/>
  <c r="X77" i="10" l="1"/>
  <c r="O79" i="6"/>
  <c r="X83" i="9"/>
  <c r="S75" i="12"/>
</calcChain>
</file>

<file path=xl/sharedStrings.xml><?xml version="1.0" encoding="utf-8"?>
<sst xmlns="http://schemas.openxmlformats.org/spreadsheetml/2006/main" count="3719" uniqueCount="471">
  <si>
    <t>粤东西北学校基本情况一览表</t>
  </si>
  <si>
    <t>序号</t>
  </si>
  <si>
    <t>学校名称</t>
  </si>
  <si>
    <t>在校生数（人）</t>
  </si>
  <si>
    <t>占地面积（平方米）</t>
  </si>
  <si>
    <t>备注</t>
  </si>
  <si>
    <t>建筑面积（平方米）</t>
  </si>
  <si>
    <t>教学实习仪器设备总值（万元）</t>
  </si>
  <si>
    <t>韶关学院医学院</t>
  </si>
  <si>
    <t>支持</t>
  </si>
  <si>
    <t>韶关市振华中等职业学校</t>
  </si>
  <si>
    <t>韶关市女子中等职业学校</t>
  </si>
  <si>
    <t>在校生不达标</t>
  </si>
  <si>
    <t>韶关市粤北中等职业技术学校</t>
  </si>
  <si>
    <t>韶关市建筑成人中等专业学校</t>
  </si>
  <si>
    <t>韶关市中等职业技术学校</t>
  </si>
  <si>
    <t>韶关学院韶州师范分院</t>
  </si>
  <si>
    <t>韶关市科技中等职业技术学校</t>
  </si>
  <si>
    <t>韶关市北江中等职业学校</t>
  </si>
  <si>
    <t>占地面积不达标</t>
  </si>
  <si>
    <t>韶关市育威中等职业学校</t>
  </si>
  <si>
    <t>韶关农业学校</t>
  </si>
  <si>
    <t>韶关市机电成人中专学校</t>
  </si>
  <si>
    <t>韶关市贸易中等专业学校</t>
  </si>
  <si>
    <t>韶关市浈江中等职业学校</t>
  </si>
  <si>
    <t>韶关市曲江职业技术学校</t>
  </si>
  <si>
    <t>始兴县中等职业学校</t>
  </si>
  <si>
    <t>仁化县中等职业学校</t>
  </si>
  <si>
    <t>韶关市翁源县中等职业学校</t>
  </si>
  <si>
    <t>乳源县中等职业技术学校</t>
  </si>
  <si>
    <t>新丰县中等职业技术学校</t>
  </si>
  <si>
    <t>乐昌市中等职业技术学校</t>
  </si>
  <si>
    <t>南雄市中等职业学校</t>
  </si>
  <si>
    <t>汕头市中博职业技术学校</t>
  </si>
  <si>
    <t>汕头市林百欣科学技术中等专业学校</t>
  </si>
  <si>
    <t>汕头市经贸职业技术学校</t>
  </si>
  <si>
    <t>汕头文化艺术学校</t>
  </si>
  <si>
    <t>汕头光明理工职业技术学校</t>
  </si>
  <si>
    <t>汕头三江科技职业技术学校</t>
  </si>
  <si>
    <t>汕头市琪雅美容化妆职业技术学校</t>
  </si>
  <si>
    <t>汕头市外语外贸职业技术学校</t>
  </si>
  <si>
    <t>汕头市对外劳务学校</t>
  </si>
  <si>
    <t>汕头市鮀滨职业技术学校</t>
  </si>
  <si>
    <t>汕头市体育运动学校</t>
  </si>
  <si>
    <t>广东汕头市幼儿师范学校</t>
  </si>
  <si>
    <t>汕头工艺美术学校</t>
  </si>
  <si>
    <t>汕头市信息职业技术学校（广东电大中专)</t>
  </si>
  <si>
    <t>汕头市建设职业技术学校</t>
  </si>
  <si>
    <t>汕头市纺织服装职业技术学校</t>
  </si>
  <si>
    <t>汕头市新科学校</t>
  </si>
  <si>
    <t>汕头市金平职业技术学校</t>
  </si>
  <si>
    <t>学籍只有618人</t>
  </si>
  <si>
    <t>汕头职业技术学院中专部</t>
  </si>
  <si>
    <t>汕头市卫生学校</t>
  </si>
  <si>
    <t>汕头市礐光职业技术学校</t>
  </si>
  <si>
    <t>汕头潮阳建筑职业技术学校</t>
  </si>
  <si>
    <t>汕头市潮阳区职业技术学校</t>
  </si>
  <si>
    <t>学籍7609人</t>
  </si>
  <si>
    <t>潮南区职业技术教育中心</t>
  </si>
  <si>
    <t>学籍7940人</t>
  </si>
  <si>
    <t>汕头市澄海职业技术学校</t>
  </si>
  <si>
    <t>学籍4043人</t>
  </si>
  <si>
    <t>南澳县职业技术学校</t>
  </si>
  <si>
    <t>湛江市启才职业技术学校</t>
  </si>
  <si>
    <t>广东省湛江卫生学校</t>
  </si>
  <si>
    <t>广东湛江艺术学校</t>
  </si>
  <si>
    <t>湛江市寸金中等专业学校</t>
  </si>
  <si>
    <t>湛江市女子职业技术学校</t>
  </si>
  <si>
    <t>广东省旅游商务职业技术学校</t>
  </si>
  <si>
    <t>省属</t>
  </si>
  <si>
    <t>湛江城市职业技术学校</t>
  </si>
  <si>
    <t>湛江市电子职业技术学校</t>
  </si>
  <si>
    <t>湛江市第十五职业高级中学</t>
  </si>
  <si>
    <t>湛江市海滨职业技术学校</t>
  </si>
  <si>
    <t>湛江经济技术开发区职业高级中学</t>
  </si>
  <si>
    <t>无数据</t>
  </si>
  <si>
    <t>湛江市纺织服装职业学校</t>
  </si>
  <si>
    <t>湛江市财政职业技术学校</t>
  </si>
  <si>
    <t>湛江市智洋外语职业技术学校</t>
  </si>
  <si>
    <t>湛江市商业职业技术学校</t>
  </si>
  <si>
    <t>湛江市教育职业学校</t>
  </si>
  <si>
    <t>湛江市交通职业技术学校</t>
  </si>
  <si>
    <t>湛江市旅游职业技术学校</t>
  </si>
  <si>
    <t>湛江市霞山职业高级中学</t>
  </si>
  <si>
    <t>湛江市少林学校</t>
  </si>
  <si>
    <t>湛江市特殊教育学校</t>
  </si>
  <si>
    <t>湛江市坡头区官渡职业高级中学</t>
  </si>
  <si>
    <t>湛江市南三职业高级中学</t>
  </si>
  <si>
    <t>湛江经济技术开发区硇洲中学</t>
  </si>
  <si>
    <t>湛江高尔夫职业技术学校</t>
  </si>
  <si>
    <t>湛江财贸中等专业学校</t>
  </si>
  <si>
    <t>广东省湛江机电学校</t>
  </si>
  <si>
    <t>湛江市体育运动学校</t>
  </si>
  <si>
    <t>湛江中医学校</t>
  </si>
  <si>
    <t>湛江市爱周职业技术学校</t>
  </si>
  <si>
    <t>湛江市湛港职业技术学校</t>
  </si>
  <si>
    <t>广东省农工商职业技术学校</t>
  </si>
  <si>
    <t>湛江市南大理工职业技术学校</t>
  </si>
  <si>
    <t>湛江市麻章区太平职业高级中学</t>
  </si>
  <si>
    <t>湛江市南粤职业技术学校</t>
  </si>
  <si>
    <t>湛江市麻章区职业技术学校</t>
  </si>
  <si>
    <t>湛江师范学院基础教育学院</t>
  </si>
  <si>
    <t>遂溪县职业技术学校</t>
  </si>
  <si>
    <t>遂溪县北坡职业高级中学</t>
  </si>
  <si>
    <t>遂溪县河头职业高级中学</t>
  </si>
  <si>
    <t>遂溪县界炮职业高级中学</t>
  </si>
  <si>
    <t>遂溪县洋青职业高级中学</t>
  </si>
  <si>
    <t>徐闻县职业高级中学</t>
  </si>
  <si>
    <t>湛江市幼儿师范学校</t>
  </si>
  <si>
    <t>湛江市华南职业技术学校</t>
  </si>
  <si>
    <t>湛江理工职业学校</t>
  </si>
  <si>
    <t>廉江市卫生职业技术学校</t>
  </si>
  <si>
    <t>廉江市育才职业高级中学</t>
  </si>
  <si>
    <t>廉江市吉水职业高级中学</t>
  </si>
  <si>
    <t>廉江市河唇中学（职中班）</t>
  </si>
  <si>
    <t>雷州市白沙中学</t>
  </si>
  <si>
    <t>雷州市职业高级中学</t>
  </si>
  <si>
    <t>雷州市北和职业高级中学</t>
  </si>
  <si>
    <t>吴川市职业技术学校</t>
  </si>
  <si>
    <t>吴川市长岐职业高级中学</t>
  </si>
  <si>
    <t>吴川市电子信息职业高级中学</t>
  </si>
  <si>
    <t>吴川市兰石职业高级中学</t>
  </si>
  <si>
    <t>吴川市梅山职业高级中学</t>
  </si>
  <si>
    <t>吴川市海滨职业高级中学</t>
  </si>
  <si>
    <t>湛江市联兴职业技术学校</t>
  </si>
  <si>
    <t>广东省茂名市建设中等专业学校</t>
  </si>
  <si>
    <t>茂名市体育运动学校</t>
  </si>
  <si>
    <t>茂名卫生学校</t>
  </si>
  <si>
    <t>茂名市第二职业技术学校</t>
  </si>
  <si>
    <t>茂名市宏通科技学校</t>
  </si>
  <si>
    <t>茂名市石化工业技术学校</t>
  </si>
  <si>
    <t>茂名市世贸科技学校</t>
  </si>
  <si>
    <t>广东茂名理工学校</t>
  </si>
  <si>
    <t>广东石油化工学院</t>
  </si>
  <si>
    <t>茂名市特殊教育学校</t>
  </si>
  <si>
    <t>茂名市第一职业技术学校</t>
  </si>
  <si>
    <t>广东省茂名市南粤科技学校</t>
  </si>
  <si>
    <t>茂名市茂港区职业技术学校</t>
  </si>
  <si>
    <t>茂名市电白区职业技术学校</t>
  </si>
  <si>
    <t>茂名市南方职业技术学校</t>
  </si>
  <si>
    <t>广东省高州农业学校</t>
  </si>
  <si>
    <t>高州市工业成人中等专业学校</t>
  </si>
  <si>
    <t>茂名市南海工业科技学校</t>
  </si>
  <si>
    <t>高州市职业技术学校</t>
  </si>
  <si>
    <t>高州市第一职业技术学校</t>
  </si>
  <si>
    <t>茂名市东方职业技术学校</t>
  </si>
  <si>
    <t>高州市时代职业技术学校</t>
  </si>
  <si>
    <t>广东省高州市珠江理工职业技术学校</t>
  </si>
  <si>
    <t>高州市科技职业技术学校</t>
  </si>
  <si>
    <t>高州市信息职业技术学校</t>
  </si>
  <si>
    <t>化州市鉴江职业技术学校</t>
  </si>
  <si>
    <t>化州市职业技术学校</t>
  </si>
  <si>
    <t>化州市综合职业技术学校</t>
  </si>
  <si>
    <t>化州市合江职业高级中学</t>
  </si>
  <si>
    <t>化州市新安中学</t>
  </si>
  <si>
    <t>化州市长岐中学</t>
  </si>
  <si>
    <t>化州市南盛中学</t>
  </si>
  <si>
    <t>信宜市丁堡职业高级中学</t>
  </si>
  <si>
    <t>茂名市信宜中等专业学校</t>
  </si>
  <si>
    <t>信宜市思贺职业高级中学</t>
  </si>
  <si>
    <t>信宜市职业中专学校</t>
  </si>
  <si>
    <t>信宜市职业技术学校</t>
  </si>
  <si>
    <t>肇庆理工学校</t>
  </si>
  <si>
    <t>肇庆市外语职业学校</t>
  </si>
  <si>
    <t>肇庆市南国艺术中等职业学校</t>
  </si>
  <si>
    <t>肇庆市财经中等职业学校</t>
  </si>
  <si>
    <t>肇庆职业学校</t>
  </si>
  <si>
    <t>肇庆市科技中等职业学校</t>
  </si>
  <si>
    <t>肇庆市商业旅游中等职业学校</t>
  </si>
  <si>
    <t>肇庆医学高等专科学校中职部</t>
  </si>
  <si>
    <t>肇庆市工程技术学校</t>
  </si>
  <si>
    <t>肇庆市工业贸易学校</t>
  </si>
  <si>
    <t>肇庆市体育学校</t>
  </si>
  <si>
    <t>肇庆市第一中等职业学校</t>
  </si>
  <si>
    <t>肇庆市经贸中等职业学校</t>
  </si>
  <si>
    <t>广宁县中等职业技术学校</t>
  </si>
  <si>
    <t>肇庆市广宁卫生中等职业技术学校</t>
  </si>
  <si>
    <t>怀集县职业技术学校</t>
  </si>
  <si>
    <t>封开县中等职业学校</t>
  </si>
  <si>
    <t>德庆县中等职业学校</t>
  </si>
  <si>
    <t>肇庆市高要区职业教育中心</t>
  </si>
  <si>
    <t>广东省肇庆市四会中等专业学校</t>
  </si>
  <si>
    <t>惠州工程技术学校</t>
  </si>
  <si>
    <t>惠州卫生职业技术学校( 中职部)</t>
  </si>
  <si>
    <t>惠州市体育运动学校</t>
  </si>
  <si>
    <t>惠州市建筑学校</t>
  </si>
  <si>
    <t>惠州市成功职业技术学校</t>
  </si>
  <si>
    <t>惠州市立阳职业技术学校</t>
  </si>
  <si>
    <t>惠州市艺术职业技术学校</t>
  </si>
  <si>
    <t>惠州市东江职业技术学校</t>
  </si>
  <si>
    <t>惠州市科技职业技术学校</t>
  </si>
  <si>
    <t>惠州市理工职业技术学校</t>
  </si>
  <si>
    <t>惠州市求实职业技术学校</t>
  </si>
  <si>
    <t>惠州市金山信息工程职业技术学校</t>
  </si>
  <si>
    <t>惠州市惠城区职业技术学校</t>
  </si>
  <si>
    <t>惠州市教师进修学校</t>
  </si>
  <si>
    <t>惠州市财经职业技术学校</t>
  </si>
  <si>
    <t>惠州商贸旅游高级职业技术学校</t>
  </si>
  <si>
    <t>惠州市新华印刷职业技术学校</t>
  </si>
  <si>
    <t>惠州市惠阳区教师进修学校</t>
  </si>
  <si>
    <t>惠州市惠阳区职业技术学校</t>
  </si>
  <si>
    <t>惠阳理工职业技术学校</t>
  </si>
  <si>
    <t>惠阳财经外贸职业技术学校</t>
  </si>
  <si>
    <t>惠州华洋科技中等职业技术学校</t>
  </si>
  <si>
    <t>博罗中等专业学校</t>
  </si>
  <si>
    <t>惠州市宝山职业技术学校</t>
  </si>
  <si>
    <t>惠东县惠东职业中学</t>
  </si>
  <si>
    <t>龙门县职业技术学校</t>
  </si>
  <si>
    <t>嘉应学院医学院（中专部）</t>
  </si>
  <si>
    <t>梅州农业学校(梅州市理工学校)</t>
  </si>
  <si>
    <t>梅州市艺术学校</t>
  </si>
  <si>
    <t>梅州市江南电脑学校</t>
  </si>
  <si>
    <t>梅州市五洲学校</t>
  </si>
  <si>
    <t>梅州市职业技术学校</t>
  </si>
  <si>
    <t>梅州城西职业技术学校</t>
  </si>
  <si>
    <t>梅州市梅铁技术学校</t>
  </si>
  <si>
    <t>梅州市华南职业技术学校</t>
  </si>
  <si>
    <t>梅州市梅江区教师进修学校</t>
  </si>
  <si>
    <t>嘉应学院梅州师范分院(中专部)</t>
  </si>
  <si>
    <t>梅州市梅县区第一职业学校</t>
  </si>
  <si>
    <t>梅县劳服职业中学</t>
  </si>
  <si>
    <t>梅县经委技术学校</t>
  </si>
  <si>
    <t>梅州英才外语学校</t>
  </si>
  <si>
    <t>梅州市梅县区教师进修学校</t>
  </si>
  <si>
    <t>梅县成人中等专业技术学校</t>
  </si>
  <si>
    <t>大埔县田家炳高级职业学校</t>
  </si>
  <si>
    <t>大埔县教师进修学校</t>
  </si>
  <si>
    <t>丰顺县职业技术学校</t>
  </si>
  <si>
    <t>丰顺县教师进修学校</t>
  </si>
  <si>
    <t>五华县华城职业技术学校</t>
  </si>
  <si>
    <t>五华县棉洋职业中学</t>
  </si>
  <si>
    <t>五华县成人中等专业技术学校</t>
  </si>
  <si>
    <t>五华县职业技术学校</t>
  </si>
  <si>
    <t>五华县长兴职业技术学校</t>
  </si>
  <si>
    <t>平远县职业技术学校</t>
  </si>
  <si>
    <t>平远县教师进修学校</t>
  </si>
  <si>
    <t>蕉岭县职业技术学校</t>
  </si>
  <si>
    <t>蕉岭县教师进修学校、广播电视大</t>
  </si>
  <si>
    <t>梅州市兴宁市教师进修学校</t>
  </si>
  <si>
    <t>梅州市兴宁市成人中等职业技术学校</t>
  </si>
  <si>
    <t>梅州市兴宁市职业技术学校</t>
  </si>
  <si>
    <t>梅州市卫生职业技术学校</t>
  </si>
  <si>
    <t>梅州市兴宁市英才学校</t>
  </si>
  <si>
    <t>梅州市兴宁市南方学校</t>
  </si>
  <si>
    <t>梅州市兴宁市东方艺术学校</t>
  </si>
  <si>
    <t>梅州市兴宁市智能职业技术学校</t>
  </si>
  <si>
    <t>汕尾崇文中等职业学校</t>
  </si>
  <si>
    <t>汕尾市职业技术学校</t>
  </si>
  <si>
    <t>汕尾市体育运动学校</t>
  </si>
  <si>
    <t>汕尾市城区职业技术学校</t>
  </si>
  <si>
    <t>汕尾市城区红草中等职业技术学校</t>
  </si>
  <si>
    <t>汕尾职业技术学院中专部</t>
  </si>
  <si>
    <t>海丰县光明职业技术学校</t>
  </si>
  <si>
    <t>海丰县中等职业技术学校</t>
  </si>
  <si>
    <t>陆河县职业技术学校</t>
  </si>
  <si>
    <t>汕尾市华侨区中等职业技术学校</t>
  </si>
  <si>
    <t>陆丰市职业技术学校</t>
  </si>
  <si>
    <t>陆丰市博美职业技术学校</t>
  </si>
  <si>
    <t>陆丰市甲西职业技术学校</t>
  </si>
  <si>
    <t>陆丰市第二职业技术学校</t>
  </si>
  <si>
    <t>河源市职业技术学校</t>
  </si>
  <si>
    <t>河源市卫生学校</t>
  </si>
  <si>
    <t>河源市体育运动学校</t>
  </si>
  <si>
    <t>河源理工学校</t>
  </si>
  <si>
    <t>河源职业技术学院中专部</t>
  </si>
  <si>
    <t>河源市现代职业技术学校</t>
  </si>
  <si>
    <t>河源市特蕾新艺术幼儿师范学校</t>
  </si>
  <si>
    <t>紫金县职业技术学校</t>
  </si>
  <si>
    <t>龙川县中等职业技术学校</t>
  </si>
  <si>
    <t>连平县职业技术学校</t>
  </si>
  <si>
    <t>和平县职业技术学校</t>
  </si>
  <si>
    <t>广东省东源卫生职业技术学校</t>
  </si>
  <si>
    <t>东源县职业技术学校</t>
  </si>
  <si>
    <t>阳江市第一职业技术学校</t>
  </si>
  <si>
    <t>阳江市卫生学校</t>
  </si>
  <si>
    <t>阳江市城西职业技术学校</t>
  </si>
  <si>
    <t>阳江职业技术学院</t>
  </si>
  <si>
    <t>阳西县中等职业技术学校</t>
  </si>
  <si>
    <t>阳东区第一职业技术学校</t>
  </si>
  <si>
    <t>阳春市普利时职业技术学校</t>
  </si>
  <si>
    <t>阳春市中等职业技术学校</t>
  </si>
  <si>
    <t>清远市南方影视文武学校(中职部)</t>
  </si>
  <si>
    <t>清远市职业技术学校</t>
  </si>
  <si>
    <t>清远职业技术学院中专部</t>
  </si>
  <si>
    <t>清远市长江职业技术学校</t>
  </si>
  <si>
    <t>清远市科技职业技术学校</t>
  </si>
  <si>
    <t>清远工贸职业技术学校</t>
  </si>
  <si>
    <t>清远市新科职业技术学校</t>
  </si>
  <si>
    <t>清远市特殊学校</t>
  </si>
  <si>
    <t>清新区职业技术学校</t>
  </si>
  <si>
    <t>佛冈县职业技术学校</t>
  </si>
  <si>
    <t>阳山县职业技术学校</t>
  </si>
  <si>
    <t>连山县职业技术学校</t>
  </si>
  <si>
    <t>连南县职业技术学校</t>
  </si>
  <si>
    <t>英德市职业技术学校</t>
  </si>
  <si>
    <t>英德华粤艺术学校</t>
  </si>
  <si>
    <t>广东省连州卫生学校</t>
  </si>
  <si>
    <t>连州市职业技术学校</t>
  </si>
  <si>
    <t>潮州市职业技术学校</t>
  </si>
  <si>
    <t>潮州市育才职业技术学校</t>
  </si>
  <si>
    <t>广东省潮州卫生学校</t>
  </si>
  <si>
    <t>潮州市体育运动学校</t>
  </si>
  <si>
    <t>潮州市湘桥区虹桥职业技术学校</t>
  </si>
  <si>
    <t>潮州市东方科技学校</t>
  </si>
  <si>
    <t>凤凰中学</t>
  </si>
  <si>
    <t>广东省陶瓷职业技术学校</t>
  </si>
  <si>
    <t>潮安区职业技术学校</t>
  </si>
  <si>
    <t>饶平县贡天职业技术学校</t>
  </si>
  <si>
    <t>饶平县新丰职业技术学校</t>
  </si>
  <si>
    <t>饶平县现代职业技术学校</t>
  </si>
  <si>
    <t>饶平县凤江实验学校</t>
  </si>
  <si>
    <t>揭阳市东山职业技术学校</t>
  </si>
  <si>
    <t>揭阳市综合中等专业学校</t>
  </si>
  <si>
    <t>揭阳市体育运动学校</t>
  </si>
  <si>
    <t>揭阳市卫生学校</t>
  </si>
  <si>
    <t>揭阳市艺术学校</t>
  </si>
  <si>
    <t>揭阳捷和职业技术学校</t>
  </si>
  <si>
    <t>揭阳潮汕中医药学校</t>
  </si>
  <si>
    <t>揭东区教师进修学校</t>
  </si>
  <si>
    <t>揭阳市蓝城区龙尾职业技术学校</t>
  </si>
  <si>
    <t>揭阳市蓝城区霖磐职业技术学校</t>
  </si>
  <si>
    <t>揭东区玉湖职业技术学校</t>
  </si>
  <si>
    <t>揭东区现代职业技术学校</t>
  </si>
  <si>
    <t>揭阳玉都职业技术学校</t>
  </si>
  <si>
    <t>揭西县职业技术学校</t>
  </si>
  <si>
    <t>揭阳市兴贤职业技术学校</t>
  </si>
  <si>
    <t>揭西教师进修学校</t>
  </si>
  <si>
    <t>揭西县第一职业技术学校</t>
  </si>
  <si>
    <t>惠来县教师进修学校</t>
  </si>
  <si>
    <t>惠来县葵潭职业技术学校</t>
  </si>
  <si>
    <t>惠来县职业技术学校</t>
  </si>
  <si>
    <t>普宁职业技术学校(普宁市成人中</t>
  </si>
  <si>
    <t>潮汕职业技术学院中职部</t>
  </si>
  <si>
    <t>普宁市科技职业技术学校</t>
  </si>
  <si>
    <t>普宁市教师进修学校</t>
  </si>
  <si>
    <t>云浮市中等专业学校</t>
  </si>
  <si>
    <t>广东省云浮市云城区中等职业技术学校</t>
  </si>
  <si>
    <t>云浮市云安县中等职业技术学校</t>
  </si>
  <si>
    <t>广东省新兴中药学校</t>
  </si>
  <si>
    <t>新兴理工学校</t>
  </si>
  <si>
    <t>新兴县成人中专业技术学校（同理工校）</t>
  </si>
  <si>
    <t>新兴县教师进修学校（同理工校）</t>
  </si>
  <si>
    <t>新兴农业科学技术学校（同理工校）</t>
  </si>
  <si>
    <t>新兴县南大职业技术学校</t>
  </si>
  <si>
    <t>郁南县职业技术学校</t>
  </si>
  <si>
    <t>罗定市培英中等职业学校</t>
  </si>
  <si>
    <t>罗定市教师进修学校</t>
  </si>
  <si>
    <t>罗定市中等职业技术学校</t>
  </si>
  <si>
    <t>罗定电子工业学校</t>
  </si>
  <si>
    <t>罗定职业技术学院</t>
  </si>
  <si>
    <t>台山市联合职业技术学校</t>
  </si>
  <si>
    <t>台山市卫生职业技术学校</t>
  </si>
  <si>
    <t>台山市培英职业技术学校</t>
  </si>
  <si>
    <t>台山市敬修职业技术学校</t>
  </si>
  <si>
    <t>台山市现代职业技术学校</t>
  </si>
  <si>
    <t>开平市吴汉良理工学校</t>
  </si>
  <si>
    <t>开平市机电中等职业技术学校</t>
  </si>
  <si>
    <t>开平市青少年业余体校</t>
  </si>
  <si>
    <t>恩平市中等职业技术学校</t>
  </si>
  <si>
    <t>恩平市体育学校</t>
  </si>
  <si>
    <t>修正方式</t>
  </si>
  <si>
    <t>非独立设置，不支持</t>
  </si>
  <si>
    <t>体育艺术院校在校生人数乘以3.</t>
  </si>
  <si>
    <t>用学籍人数修正后，不支持。</t>
  </si>
  <si>
    <t>用学籍人数修正。</t>
  </si>
  <si>
    <t>学籍人数204人</t>
  </si>
  <si>
    <t>学籍人数4356人</t>
  </si>
  <si>
    <t>普宁职业技术学校</t>
  </si>
  <si>
    <t>学籍人数8487人</t>
  </si>
  <si>
    <t>学校等级</t>
  </si>
  <si>
    <t>重点专业数量</t>
  </si>
  <si>
    <t>支出进度</t>
  </si>
  <si>
    <t>折算资金进度</t>
  </si>
  <si>
    <t>国示、省示</t>
  </si>
  <si>
    <t>国重</t>
  </si>
  <si>
    <t>省重</t>
  </si>
  <si>
    <t>未报送</t>
  </si>
  <si>
    <t>汕头市潮南区职业技术教育中心</t>
  </si>
  <si>
    <t>省示、省重</t>
  </si>
  <si>
    <t>省示、国重</t>
  </si>
  <si>
    <t>省示</t>
  </si>
  <si>
    <t>国示</t>
  </si>
  <si>
    <t>未参与分配</t>
  </si>
  <si>
    <t>资金总量（万元）</t>
  </si>
  <si>
    <t>在校生权重（80%）</t>
  </si>
  <si>
    <t>支出进度权重（20%）</t>
  </si>
  <si>
    <t>合计（万元）</t>
  </si>
  <si>
    <t>特殊地区中等职业学校基础能力建设项目资金分配表</t>
  </si>
  <si>
    <t>获粤东西北地区中等职业学校合格办学项目支持（万元）</t>
  </si>
  <si>
    <t>本项目是否支持及原因</t>
  </si>
  <si>
    <t>资金分配（万元）</t>
  </si>
  <si>
    <t>注：此项资金支持原中央苏区县（梅州市全境8县，河源市龙川县、和平县、连平县，潮州市饶平县、韶关市南雄市）和3个民族自治县每县（市、区）集中力量重点建设一所规模以上公办中等职业学校，每学校支持资金150万元。若学校同时满足该项目条件和粤东西北地区中等职业学校合格办学项目条件，将同时计算获支持资金数量，取资金量高的支持。</t>
  </si>
  <si>
    <t>不支持，市属</t>
  </si>
  <si>
    <t>未支持</t>
  </si>
  <si>
    <t>不支持，民办</t>
  </si>
  <si>
    <t>学校同时满足该项目条件和粤东西北地区中等职业学校合格办学项目条件，此项目支持资金更多。故在此处支持。</t>
  </si>
  <si>
    <t>不支持，不属规模以上，该区集中支持梅州城西职业技术学校</t>
  </si>
  <si>
    <t>不支持，不属规模以上，该区集中支持梅县区第一职业学校</t>
  </si>
  <si>
    <t>不支持，不属规模以上，该县集中支持大埔县田家炳高级职业学校</t>
  </si>
  <si>
    <t>不支持，不属规模以上，该县集中支持丰顺县职业技术学校</t>
  </si>
  <si>
    <t>不支持，不属规模以上，该县集中支持五华县华城职业技术学校</t>
  </si>
  <si>
    <t>不支持，不属规模以上，该县集中支持平远县职业技术学校</t>
  </si>
  <si>
    <t>不支持，不属规模以上，该县集中支持蕉岭县职业技术学校</t>
  </si>
  <si>
    <t>不支持，不属规模以上，该市集中支持梅州市卫生职业技术学校</t>
  </si>
  <si>
    <t>不支持，不属规模以上，该县集中支持饶平县贡天职业技术学校</t>
  </si>
  <si>
    <t>合计</t>
  </si>
  <si>
    <t>附1-3</t>
  </si>
  <si>
    <t>说明：此项资金支持原中央苏区县（梅州市全境8县，河源市龙川县、和平县、连平县，潮州市饶平县、韶关市南雄市）和3个民族自治县每县（市、区）集中力量重点建设一所规模以上公办中等职业学校，每学校支持资金150万元。若学校同时满足该项目条件和粤东西北地区中等职业学校合格办学项目条件，将同时计算获支持资金数量，取资金量高的支持。</t>
  </si>
  <si>
    <t>第一批已支持</t>
  </si>
  <si>
    <t>粤东西北地区中等职业学校合格办学项目资金分配表</t>
  </si>
  <si>
    <t>省级重点专业数量（个）</t>
  </si>
  <si>
    <t>本项目资金总量（万元）</t>
  </si>
  <si>
    <t>基础因素（80%）</t>
  </si>
  <si>
    <t>绩效因素（20%）</t>
  </si>
  <si>
    <t>修正因素</t>
  </si>
  <si>
    <t>原始支出进度（%）</t>
  </si>
  <si>
    <t>支出进度系数测算</t>
  </si>
  <si>
    <t>在校生数权重(80%)</t>
  </si>
  <si>
    <t>支出进度权重(10%)</t>
  </si>
  <si>
    <t>办学实绩权重(10%)</t>
  </si>
  <si>
    <t>省重专业数量权重（5%）</t>
  </si>
  <si>
    <t>技能大赛获奖数量权重（5%）</t>
  </si>
  <si>
    <t>本权重资金量=本项目资金总量*权重</t>
  </si>
  <si>
    <t>获奖数量</t>
  </si>
  <si>
    <t>测算方式：未上报或支出进度为0，支出进度系数为0；上年未获资金支持或支出进度为100%，支出进度系数为1；支出进度介于0到100%之间，支出进度系数等于资金支出比例。</t>
  </si>
  <si>
    <t>项目资金分配总量=本次待分配资金总量（18210万元）*项目资金占比</t>
  </si>
  <si>
    <t>学校在校生数权重获得资金分配量=该校在校生数*本权重资金量/参与分配的学校在校生总数</t>
  </si>
  <si>
    <t>学校支出进度权重获得资金分配量=该校支出进度系数*本权重资金量/参与分配的学校支出进度系数总和</t>
  </si>
  <si>
    <t>学校省重专业数量权重获得资金分配量=该校省级重点专业数量*本权重资金量/参与分配的省级重点专业数量总和</t>
  </si>
  <si>
    <t>获奖合计备注：统计2015-2016年度省中等职业学校技能大赛、信息化教学大赛省三等奖以上获奖情况</t>
  </si>
  <si>
    <t>其中：教师获奖</t>
  </si>
  <si>
    <t>其中：学生获奖</t>
  </si>
  <si>
    <t>学校技能大赛获奖数量权重获得资金分配量=该校技能大赛获奖数量*本权重资金量/参与分配的学校技能大赛获奖数量总和</t>
  </si>
  <si>
    <t>1.体育艺术院校：根据《省级重点中等职业学校评估标准》，体育艺术院校在校生人数乘以3参与分配.</t>
  </si>
  <si>
    <t>体育艺术院校</t>
  </si>
  <si>
    <t>未获得支持</t>
  </si>
  <si>
    <t>体育艺术院校：根据《省级重点中等职业学校评估标准》，体育艺术院校在校生人数乘以3参与分配.</t>
  </si>
  <si>
    <t>附2-2</t>
  </si>
  <si>
    <t>说明：此项资金支持原中央苏区县（梅州市全境8县，河源市龙川县、和平县、连平县，潮州市饶平县、韶关市南雄市）和3个民族自治县每县（市、区）集中力量重点建设一所规模以上公办中等职业学校，每学校支持资金200万元。若学校同时满足该项目条件和粤东西北地区中等职业学校合格办学项目条件，将同时计算获支持资金数量，取资金量高的支持。</t>
  </si>
  <si>
    <t>附2-1</t>
  </si>
  <si>
    <t>粤东西北地区中等职业学校合格办学项目资金分配明细表</t>
  </si>
  <si>
    <t>说明：1.本项目资金总量13110万元，约占本次现代职业教育质量提升计划中央专项资金（中职部分）的75%。
      2.统一因素测算方式：学校某因素获得的资金支持数量=该校该因素量值*本项目资金总量*因素权重/参与分配的学校因素量值总和。学校获得的资金数量等于三个因素分别获得的资金支持数量总和。其中，办学实绩取学校省级重点专业个数。
      3.支出进度系数测算：截止统计日，未上报进度数据或支出进度为0，支出进度系数为0；上年未获资金支持或支出进度为100%，支出进度系数为1；支出进度介于0到100%之间，支出进度系数等于资金支出比例。考虑学校以地市为主管理，资金也主要由地市督促使用进度，故学校的支出进度系数均以该市专项资金平均支出进度作为系数参与分配。
      4.在体育艺术院校参与分配的过程中，参考《省级重点中等职业学校评估标准》，体育艺术院校在校生人数乘以3参与分配。</t>
  </si>
  <si>
    <t>在校生数（人）
(教育事业数据)</t>
  </si>
  <si>
    <t>原始支出进度</t>
  </si>
  <si>
    <t>支出进度系数</t>
  </si>
  <si>
    <t>基础因素（70%）</t>
  </si>
  <si>
    <t>绩效因素（30%）</t>
  </si>
  <si>
    <t>在校生数权重(70%)
（单位：万元）</t>
  </si>
  <si>
    <t>办学实绩权重(20%)
（单位：万元）</t>
  </si>
  <si>
    <t>支出进度权重(10%)
（单位：万元）</t>
  </si>
  <si>
    <t>公办</t>
  </si>
  <si>
    <t>民办</t>
  </si>
  <si>
    <t>公办，体育艺术院校</t>
  </si>
  <si>
    <t>汕头市潮南区职业技术学校</t>
  </si>
  <si>
    <t>湛江艺术学校</t>
  </si>
  <si>
    <t>肇庆理工中等职业学校</t>
  </si>
  <si>
    <t>肇庆市四会中等专业学校</t>
  </si>
  <si>
    <t>民办，体育艺术院校</t>
  </si>
  <si>
    <t>清远市清新区职业技术学校</t>
  </si>
  <si>
    <t>公办，上年度未获资金支持</t>
  </si>
  <si>
    <t>第一批支持情况</t>
  </si>
  <si>
    <t>区域</t>
  </si>
  <si>
    <t>安排资金</t>
  </si>
  <si>
    <t>项目数（项）</t>
  </si>
  <si>
    <t>省教育厅报来2019年中小学教师教育科研能力提升计划项目及资金安排表</t>
    <phoneticPr fontId="8" type="noConversion"/>
  </si>
  <si>
    <t>附件4：</t>
    <phoneticPr fontId="8" type="noConversion"/>
  </si>
  <si>
    <t>经济分类科目</t>
    <phoneticPr fontId="7" type="noConversion"/>
  </si>
  <si>
    <t>备注</t>
    <phoneticPr fontId="8" type="noConversion"/>
  </si>
  <si>
    <t>2019年中小学教师教育科研能力提升计划项目</t>
    <phoneticPr fontId="7" type="noConversion"/>
  </si>
  <si>
    <t>恩平市</t>
    <phoneticPr fontId="7" type="noConversion"/>
  </si>
  <si>
    <t>单位编码</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</si>
</sst>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10804]0.000000;\(0.000000\)"/>
    <numFmt numFmtId="177" formatCode="0_ "/>
  </numFmts>
  <fonts count="26">
    <font>
      <sz val="11"/>
      <color theme="1"/>
      <name val="宋体"/>
      <family val="3"/>
      <charset val="134"/>
      <scheme val="minor"/>
    </font>
    <font>
      <b/>
      <sz val="12"/>
      <name val="宋体"/>
      <family val="3"/>
      <charset val="134"/>
    </font>
    <font>
      <sz val="12"/>
      <name val="宋体"/>
      <family val="3"/>
      <charset val="134"/>
    </font>
    <font>
      <sz val="12"/>
      <name val="黑体"/>
      <family val="3"/>
      <charset val="134"/>
    </font>
    <font>
      <sz val="10"/>
      <color indexed="8"/>
      <name val="宋体"/>
      <family val="3"/>
      <charset val="134"/>
    </font>
    <font>
      <sz val="10"/>
      <name val="宋体"/>
      <family val="3"/>
      <charset val="134"/>
    </font>
    <font>
      <sz val="10"/>
      <color indexed="12"/>
      <name val="宋体"/>
      <family val="3"/>
      <charset val="134"/>
    </font>
    <font>
      <sz val="9"/>
      <name val="宋体"/>
      <family val="3"/>
      <charset val="134"/>
    </font>
    <font>
      <sz val="9"/>
      <name val="宋体"/>
      <family val="3"/>
      <charset val="134"/>
    </font>
    <font>
      <sz val="11"/>
      <color rgb="FFFF0000"/>
      <name val="宋体"/>
      <family val="3"/>
      <charset val="134"/>
      <scheme val="minor"/>
    </font>
    <font>
      <b/>
      <sz val="11"/>
      <color theme="1"/>
      <name val="宋体"/>
      <family val="3"/>
      <charset val="134"/>
      <scheme val="minor"/>
    </font>
    <font>
      <sz val="12"/>
      <color theme="1"/>
      <name val="黑体"/>
      <family val="3"/>
      <charset val="134"/>
    </font>
    <font>
      <sz val="12"/>
      <color theme="1"/>
      <name val="仿宋"/>
      <family val="3"/>
      <charset val="134"/>
    </font>
    <font>
      <sz val="11"/>
      <color theme="1"/>
      <name val="黑体"/>
      <family val="3"/>
      <charset val="134"/>
    </font>
    <font>
      <b/>
      <sz val="12"/>
      <color theme="1"/>
      <name val="仿宋"/>
      <family val="3"/>
      <charset val="134"/>
    </font>
    <font>
      <sz val="12"/>
      <color theme="1"/>
      <name val="宋体"/>
      <family val="3"/>
      <charset val="134"/>
      <scheme val="minor"/>
    </font>
    <font>
      <sz val="10"/>
      <color rgb="FFFF0000"/>
      <name val="宋体"/>
      <family val="3"/>
      <charset val="134"/>
    </font>
    <font>
      <b/>
      <sz val="11"/>
      <color rgb="FFFF0000"/>
      <name val="宋体"/>
      <family val="3"/>
      <charset val="134"/>
      <scheme val="minor"/>
    </font>
    <font>
      <b/>
      <sz val="10"/>
      <color rgb="FFFF0000"/>
      <name val="宋体"/>
      <family val="3"/>
      <charset val="134"/>
    </font>
    <font>
      <sz val="16"/>
      <color theme="1"/>
      <name val="方正小标宋简体"/>
      <family val="3"/>
      <charset val="134"/>
    </font>
    <font>
      <sz val="18"/>
      <color theme="1"/>
      <name val="方正小标宋简体"/>
      <family val="3"/>
      <charset val="134"/>
    </font>
    <font>
      <b/>
      <sz val="18"/>
      <color theme="1"/>
      <name val="宋体"/>
      <family val="3"/>
      <charset val="134"/>
      <scheme val="minor"/>
    </font>
    <font>
      <sz val="18"/>
      <color theme="1"/>
      <name val="宋体"/>
      <family val="3"/>
      <charset val="134"/>
      <scheme val="minor"/>
    </font>
    <font>
      <b/>
      <sz val="20"/>
      <color theme="1"/>
      <name val="方正小标宋简体"/>
      <family val="3"/>
      <charset val="134"/>
    </font>
    <font>
      <b/>
      <sz val="10"/>
      <name val="宋体"/>
      <family val="3"/>
      <charset val="134"/>
    </font>
    <font>
      <b/>
      <sz val="11"/>
      <name val="宋体"/>
      <family val="3"/>
      <charset val="134"/>
    </font>
  </fonts>
  <fills count="5">
    <fill>
      <patternFill patternType="none"/>
    </fill>
    <fill>
      <patternFill patternType="gray125"/>
    </fill>
    <fill>
      <patternFill patternType="solid">
        <fgColor indexed="11"/>
        <bgColor indexed="0"/>
      </patternFill>
    </fill>
    <fill>
      <patternFill patternType="solid">
        <fgColor rgb="FFFFFF00"/>
        <bgColor indexed="64"/>
      </patternFill>
    </fill>
    <fill>
      <patternFill patternType="solid">
        <fgColor theme="0"/>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style="thin">
        <color indexed="64"/>
      </right>
      <top/>
      <bottom/>
      <diagonal/>
    </border>
    <border>
      <left style="thin">
        <color indexed="8"/>
      </left>
      <right style="thin">
        <color indexed="8"/>
      </right>
      <top/>
      <bottom/>
      <diagonal/>
    </border>
    <border>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160">
    <xf numFmtId="0" fontId="0" fillId="0" borderId="0" xfId="0">
      <alignment vertical="center"/>
    </xf>
    <xf numFmtId="0" fontId="11"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Fill="1" applyBorder="1" applyAlignment="1">
      <alignment horizontal="left" vertical="center" wrapText="1"/>
    </xf>
    <xf numFmtId="0" fontId="13" fillId="0" borderId="1" xfId="0" applyFont="1" applyBorder="1" applyAlignment="1">
      <alignment horizontal="center" vertical="center"/>
    </xf>
    <xf numFmtId="0" fontId="12" fillId="0" borderId="2" xfId="0" applyFont="1" applyBorder="1" applyAlignment="1" applyProtection="1">
      <alignment horizontal="left" vertical="center" wrapText="1"/>
      <protection locked="0"/>
    </xf>
    <xf numFmtId="0" fontId="12" fillId="0" borderId="2" xfId="0" applyFont="1" applyBorder="1" applyAlignment="1" applyProtection="1">
      <alignment horizontal="center" vertical="center" wrapText="1"/>
      <protection locked="0"/>
    </xf>
    <xf numFmtId="0" fontId="12" fillId="3" borderId="2" xfId="0" applyFont="1" applyFill="1" applyBorder="1" applyAlignment="1" applyProtection="1">
      <alignment horizontal="center" vertical="center" wrapText="1"/>
      <protection locked="0"/>
    </xf>
    <xf numFmtId="176" fontId="12" fillId="0" borderId="2" xfId="0" applyNumberFormat="1" applyFont="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2" fillId="0" borderId="2" xfId="0" applyFont="1" applyBorder="1" applyAlignment="1">
      <alignment horizontal="left" vertical="center" wrapText="1"/>
    </xf>
    <xf numFmtId="0" fontId="12" fillId="0" borderId="2" xfId="0" applyFont="1" applyBorder="1" applyAlignment="1">
      <alignment vertical="center" wrapText="1"/>
    </xf>
    <xf numFmtId="0" fontId="14" fillId="0" borderId="2" xfId="0" applyFont="1" applyBorder="1" applyAlignment="1" applyProtection="1">
      <alignment horizontal="center" vertical="center" wrapText="1"/>
      <protection locked="0"/>
    </xf>
    <xf numFmtId="0" fontId="0" fillId="0" borderId="0" xfId="0" applyBorder="1">
      <alignment vertical="center"/>
    </xf>
    <xf numFmtId="0" fontId="0" fillId="0" borderId="0" xfId="0" applyBorder="1" applyAlignment="1">
      <alignment horizontal="center" vertical="center"/>
    </xf>
    <xf numFmtId="177" fontId="0" fillId="0" borderId="0" xfId="0" applyNumberFormat="1" applyBorder="1">
      <alignment vertical="center"/>
    </xf>
    <xf numFmtId="0" fontId="11" fillId="4" borderId="2" xfId="0" applyFont="1" applyFill="1" applyBorder="1" applyAlignment="1">
      <alignment horizontal="center" vertical="center" wrapText="1"/>
    </xf>
    <xf numFmtId="0" fontId="1" fillId="0" borderId="2" xfId="0" applyFont="1" applyBorder="1" applyAlignment="1">
      <alignment horizontal="center" vertical="center"/>
    </xf>
    <xf numFmtId="177" fontId="11" fillId="4"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lignment vertical="center"/>
    </xf>
    <xf numFmtId="0" fontId="13" fillId="0" borderId="0" xfId="0" applyFont="1" applyBorder="1">
      <alignment vertical="center"/>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12" fillId="4" borderId="2" xfId="0" applyFont="1" applyFill="1" applyBorder="1" applyAlignment="1" applyProtection="1">
      <alignment horizontal="left" vertical="center" wrapText="1"/>
      <protection locked="0"/>
    </xf>
    <xf numFmtId="0" fontId="12" fillId="4" borderId="2" xfId="0" applyFont="1" applyFill="1" applyBorder="1" applyAlignment="1" applyProtection="1">
      <alignment horizontal="center" vertical="center" wrapText="1"/>
      <protection locked="0"/>
    </xf>
    <xf numFmtId="176" fontId="12" fillId="4" borderId="2" xfId="0"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177" fontId="3" fillId="0" borderId="2" xfId="0" applyNumberFormat="1" applyFont="1" applyFill="1" applyBorder="1" applyAlignment="1">
      <alignment horizontal="center" vertical="center" wrapText="1"/>
    </xf>
    <xf numFmtId="177" fontId="0" fillId="0" borderId="2" xfId="0" applyNumberFormat="1" applyBorder="1" applyAlignment="1">
      <alignment horizontal="center" vertical="center" wrapText="1"/>
    </xf>
    <xf numFmtId="177" fontId="12" fillId="4" borderId="2" xfId="0" applyNumberFormat="1" applyFont="1" applyFill="1" applyBorder="1" applyAlignment="1">
      <alignment horizontal="center" vertical="center" wrapText="1"/>
    </xf>
    <xf numFmtId="177" fontId="14" fillId="4" borderId="2" xfId="0" applyNumberFormat="1" applyFont="1" applyFill="1" applyBorder="1" applyAlignment="1">
      <alignment horizontal="center" vertical="center" wrapText="1"/>
    </xf>
    <xf numFmtId="0" fontId="12" fillId="4" borderId="2" xfId="0" applyFont="1" applyFill="1" applyBorder="1" applyAlignment="1">
      <alignment horizontal="center" vertical="center" wrapText="1"/>
    </xf>
    <xf numFmtId="176" fontId="12" fillId="4" borderId="2" xfId="0" applyNumberFormat="1" applyFont="1" applyFill="1" applyBorder="1" applyAlignment="1" applyProtection="1">
      <alignment horizontal="left" vertical="center" wrapText="1"/>
      <protection locked="0"/>
    </xf>
    <xf numFmtId="0" fontId="13" fillId="0" borderId="0" xfId="0" applyFont="1">
      <alignment vertical="center"/>
    </xf>
    <xf numFmtId="0" fontId="11" fillId="0" borderId="2" xfId="0" applyFont="1" applyBorder="1" applyAlignment="1">
      <alignment horizontal="center" vertical="center"/>
    </xf>
    <xf numFmtId="177" fontId="12" fillId="0" borderId="2" xfId="0" applyNumberFormat="1" applyFont="1" applyBorder="1" applyAlignment="1" applyProtection="1">
      <alignment horizontal="center" vertical="center" wrapText="1"/>
      <protection locked="0"/>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0" fillId="0" borderId="2" xfId="0" applyBorder="1" applyAlignment="1">
      <alignment horizontal="left" vertical="center" wrapText="1"/>
    </xf>
    <xf numFmtId="0" fontId="13" fillId="0" borderId="2" xfId="0" applyFont="1" applyBorder="1" applyAlignment="1">
      <alignment horizontal="center" vertical="center"/>
    </xf>
    <xf numFmtId="0" fontId="9" fillId="0" borderId="0" xfId="0" applyFont="1">
      <alignment vertical="center"/>
    </xf>
    <xf numFmtId="0" fontId="10" fillId="0" borderId="0" xfId="0"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alignment vertical="center"/>
    </xf>
    <xf numFmtId="0" fontId="4" fillId="0" borderId="2" xfId="0" applyFont="1" applyBorder="1" applyAlignment="1" applyProtection="1">
      <alignment horizontal="left" vertical="center" wrapText="1" readingOrder="1"/>
      <protection locked="0"/>
    </xf>
    <xf numFmtId="0" fontId="4" fillId="3" borderId="2" xfId="0" applyFont="1" applyFill="1" applyBorder="1" applyAlignment="1" applyProtection="1">
      <alignment horizontal="center" vertical="center" wrapText="1" readingOrder="1"/>
      <protection locked="0"/>
    </xf>
    <xf numFmtId="0" fontId="4" fillId="3" borderId="2" xfId="0" applyFont="1" applyFill="1" applyBorder="1" applyAlignment="1" applyProtection="1">
      <alignment horizontal="right" vertical="center" wrapText="1" readingOrder="1"/>
      <protection locked="0"/>
    </xf>
    <xf numFmtId="0" fontId="4" fillId="0" borderId="2" xfId="0" applyFont="1" applyBorder="1" applyAlignment="1" applyProtection="1">
      <alignment horizontal="right" vertical="center" wrapText="1" readingOrder="1"/>
      <protection locked="0"/>
    </xf>
    <xf numFmtId="176" fontId="4" fillId="0" borderId="2" xfId="0" applyNumberFormat="1" applyFont="1" applyBorder="1" applyAlignment="1" applyProtection="1">
      <alignment horizontal="right" vertical="center" wrapText="1" readingOrder="1"/>
      <protection locked="0"/>
    </xf>
    <xf numFmtId="176" fontId="4" fillId="0" borderId="2" xfId="0" applyNumberFormat="1" applyFont="1" applyBorder="1" applyAlignment="1" applyProtection="1">
      <alignment horizontal="center" vertical="center" wrapText="1"/>
      <protection locked="0"/>
    </xf>
    <xf numFmtId="0" fontId="4" fillId="0" borderId="4" xfId="0" applyFont="1" applyBorder="1" applyAlignment="1" applyProtection="1">
      <alignment horizontal="left" vertical="center" wrapText="1" readingOrder="1"/>
      <protection locked="0"/>
    </xf>
    <xf numFmtId="0" fontId="4" fillId="3" borderId="4" xfId="0" applyFont="1" applyFill="1" applyBorder="1" applyAlignment="1" applyProtection="1">
      <alignment horizontal="center" vertical="center" wrapText="1" readingOrder="1"/>
      <protection locked="0"/>
    </xf>
    <xf numFmtId="0" fontId="4" fillId="3" borderId="4" xfId="0" applyFont="1" applyFill="1" applyBorder="1" applyAlignment="1" applyProtection="1">
      <alignment horizontal="right" vertical="center" wrapText="1" readingOrder="1"/>
      <protection locked="0"/>
    </xf>
    <xf numFmtId="0" fontId="4" fillId="0" borderId="4" xfId="0" applyFont="1" applyBorder="1" applyAlignment="1" applyProtection="1">
      <alignment horizontal="right" vertical="center" wrapText="1" readingOrder="1"/>
      <protection locked="0"/>
    </xf>
    <xf numFmtId="176" fontId="4" fillId="0" borderId="4" xfId="0" applyNumberFormat="1" applyFont="1" applyBorder="1" applyAlignment="1" applyProtection="1">
      <alignment horizontal="right" vertical="center" wrapText="1" readingOrder="1"/>
      <protection locked="0"/>
    </xf>
    <xf numFmtId="176" fontId="4" fillId="0" borderId="4"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readingOrder="1"/>
      <protection locked="0"/>
    </xf>
    <xf numFmtId="0" fontId="5" fillId="0" borderId="4" xfId="0" applyFont="1" applyBorder="1" applyAlignment="1" applyProtection="1">
      <alignment horizontal="left" vertical="center" wrapText="1" readingOrder="1"/>
      <protection locked="0"/>
    </xf>
    <xf numFmtId="0" fontId="5" fillId="0" borderId="4" xfId="0" applyFont="1" applyBorder="1" applyAlignment="1" applyProtection="1">
      <alignment horizontal="center" vertical="center" wrapText="1" readingOrder="1"/>
      <protection locked="0"/>
    </xf>
    <xf numFmtId="0" fontId="4" fillId="0" borderId="0" xfId="0" applyFont="1" applyBorder="1" applyAlignment="1" applyProtection="1">
      <alignment horizontal="right" vertical="center" wrapText="1" readingOrder="1"/>
      <protection locked="0"/>
    </xf>
    <xf numFmtId="0" fontId="9" fillId="0" borderId="2" xfId="0" applyFont="1" applyBorder="1" applyAlignment="1">
      <alignment horizontal="center" vertical="center"/>
    </xf>
    <xf numFmtId="0" fontId="16" fillId="0" borderId="4" xfId="0" applyFont="1" applyBorder="1" applyAlignment="1" applyProtection="1">
      <alignment horizontal="left" vertical="center" wrapText="1" readingOrder="1"/>
      <protection locked="0"/>
    </xf>
    <xf numFmtId="0" fontId="16" fillId="0" borderId="4" xfId="0" applyFont="1" applyBorder="1" applyAlignment="1" applyProtection="1">
      <alignment horizontal="center" vertical="center" wrapText="1" readingOrder="1"/>
      <protection locked="0"/>
    </xf>
    <xf numFmtId="0" fontId="16" fillId="0" borderId="4" xfId="0" applyFont="1" applyBorder="1" applyAlignment="1" applyProtection="1">
      <alignment horizontal="right" vertical="center" wrapText="1" readingOrder="1"/>
      <protection locked="0"/>
    </xf>
    <xf numFmtId="0" fontId="16" fillId="3" borderId="4" xfId="0" applyFont="1" applyFill="1" applyBorder="1" applyAlignment="1" applyProtection="1">
      <alignment horizontal="center" vertical="center" wrapText="1" readingOrder="1"/>
      <protection locked="0"/>
    </xf>
    <xf numFmtId="176" fontId="16" fillId="0" borderId="4" xfId="0" applyNumberFormat="1" applyFont="1" applyBorder="1" applyAlignment="1" applyProtection="1">
      <alignment horizontal="right" vertical="center" wrapText="1" readingOrder="1"/>
      <protection locked="0"/>
    </xf>
    <xf numFmtId="0" fontId="16" fillId="3" borderId="2" xfId="0" applyFont="1" applyFill="1" applyBorder="1" applyAlignment="1" applyProtection="1">
      <alignment horizontal="center" vertical="center" wrapText="1" readingOrder="1"/>
      <protection locked="0"/>
    </xf>
    <xf numFmtId="0" fontId="10" fillId="0" borderId="5" xfId="0" applyFont="1" applyBorder="1" applyAlignment="1">
      <alignment horizontal="center" vertical="center"/>
    </xf>
    <xf numFmtId="0" fontId="0" fillId="0" borderId="6" xfId="0" applyBorder="1" applyAlignment="1">
      <alignment horizontal="center" vertical="center"/>
    </xf>
    <xf numFmtId="0" fontId="10" fillId="0" borderId="0" xfId="0" applyFont="1" applyFill="1" applyBorder="1" applyAlignment="1">
      <alignment horizontal="center" vertical="center"/>
    </xf>
    <xf numFmtId="0" fontId="0" fillId="0" borderId="0" xfId="0" applyAlignment="1">
      <alignment horizontal="center" vertical="center"/>
    </xf>
    <xf numFmtId="177" fontId="0" fillId="0" borderId="0" xfId="0" applyNumberFormat="1" applyAlignment="1">
      <alignment horizontal="center" vertical="center"/>
    </xf>
    <xf numFmtId="177" fontId="0" fillId="0" borderId="0" xfId="0" applyNumberFormat="1">
      <alignment vertical="center"/>
    </xf>
    <xf numFmtId="0" fontId="9" fillId="0" borderId="0" xfId="0" applyFont="1" applyAlignment="1">
      <alignment horizontal="center" vertical="center"/>
    </xf>
    <xf numFmtId="0" fontId="17" fillId="0" borderId="0" xfId="0" applyFont="1" applyBorder="1" applyAlignment="1">
      <alignment horizontal="center" vertical="center"/>
    </xf>
    <xf numFmtId="177" fontId="9" fillId="0" borderId="0" xfId="0" applyNumberFormat="1" applyFont="1" applyAlignment="1">
      <alignment horizontal="center" vertical="center"/>
    </xf>
    <xf numFmtId="177" fontId="9" fillId="0" borderId="0" xfId="0" applyNumberFormat="1" applyFont="1">
      <alignment vertical="center"/>
    </xf>
    <xf numFmtId="0" fontId="4" fillId="0" borderId="7"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9" xfId="0" applyFont="1" applyBorder="1" applyAlignment="1" applyProtection="1">
      <alignment horizontal="center" vertical="center" wrapText="1" readingOrder="1"/>
      <protection locked="0"/>
    </xf>
    <xf numFmtId="0" fontId="4" fillId="0" borderId="0" xfId="0" applyFont="1" applyFill="1" applyBorder="1" applyAlignment="1" applyProtection="1">
      <alignment horizontal="center" vertical="center" wrapText="1"/>
      <protection locked="0"/>
    </xf>
    <xf numFmtId="0" fontId="4" fillId="0" borderId="10" xfId="0" applyFont="1" applyBorder="1" applyAlignment="1" applyProtection="1">
      <alignment horizontal="right" vertical="center" wrapText="1" readingOrder="1"/>
      <protection locked="0"/>
    </xf>
    <xf numFmtId="0" fontId="10" fillId="0" borderId="4" xfId="0" applyFont="1" applyBorder="1">
      <alignment vertical="center"/>
    </xf>
    <xf numFmtId="0" fontId="10" fillId="0" borderId="4" xfId="0" applyFont="1" applyBorder="1" applyAlignment="1">
      <alignment horizontal="center" vertical="center"/>
    </xf>
    <xf numFmtId="0" fontId="17" fillId="0" borderId="0" xfId="0" applyFont="1" applyFill="1" applyBorder="1" applyAlignment="1">
      <alignment horizontal="center" vertical="center"/>
    </xf>
    <xf numFmtId="0" fontId="9" fillId="0" borderId="5" xfId="0" applyFont="1" applyBorder="1">
      <alignment vertical="center"/>
    </xf>
    <xf numFmtId="0" fontId="9" fillId="0" borderId="0" xfId="0" applyFont="1" applyAlignment="1">
      <alignment vertical="center" wrapText="1"/>
    </xf>
    <xf numFmtId="0" fontId="9" fillId="0" borderId="0" xfId="0" applyFont="1" applyAlignment="1">
      <alignment horizontal="left" vertical="top" wrapText="1"/>
    </xf>
    <xf numFmtId="0" fontId="0" fillId="0" borderId="0" xfId="0" applyAlignment="1">
      <alignment vertical="center" wrapText="1"/>
    </xf>
    <xf numFmtId="0" fontId="16" fillId="0" borderId="2" xfId="0" applyFont="1" applyBorder="1" applyAlignment="1" applyProtection="1">
      <alignment horizontal="center" vertical="center" wrapText="1" readingOrder="1"/>
      <protection locked="0"/>
    </xf>
    <xf numFmtId="0" fontId="5" fillId="0" borderId="4" xfId="0" applyFont="1" applyBorder="1" applyAlignment="1" applyProtection="1">
      <alignment horizontal="right" vertical="center" wrapText="1" readingOrder="1"/>
      <protection locked="0"/>
    </xf>
    <xf numFmtId="0" fontId="4" fillId="0" borderId="9" xfId="0" applyFont="1" applyBorder="1" applyAlignment="1" applyProtection="1">
      <alignment horizontal="right" vertical="center" wrapText="1" readingOrder="1"/>
      <protection locked="0"/>
    </xf>
    <xf numFmtId="0" fontId="4" fillId="0" borderId="2" xfId="0" applyFont="1" applyBorder="1" applyAlignment="1" applyProtection="1">
      <alignment horizontal="center" vertical="center" wrapText="1" readingOrder="1"/>
      <protection locked="0"/>
    </xf>
    <xf numFmtId="0" fontId="16" fillId="0" borderId="2" xfId="0" applyFont="1" applyBorder="1" applyAlignment="1" applyProtection="1">
      <alignment horizontal="right" vertical="center" wrapText="1" readingOrder="1"/>
      <protection locked="0"/>
    </xf>
    <xf numFmtId="0" fontId="16" fillId="0" borderId="2" xfId="0" applyFont="1" applyBorder="1" applyAlignment="1" applyProtection="1">
      <alignment horizontal="left" vertical="center" wrapText="1" readingOrder="1"/>
      <protection locked="0"/>
    </xf>
    <xf numFmtId="0" fontId="4" fillId="0" borderId="11" xfId="0" applyFont="1" applyBorder="1" applyAlignment="1" applyProtection="1">
      <alignment horizontal="left" vertical="center" wrapText="1" readingOrder="1"/>
      <protection locked="0"/>
    </xf>
    <xf numFmtId="0" fontId="4" fillId="0" borderId="11" xfId="0" applyFont="1" applyBorder="1" applyAlignment="1" applyProtection="1">
      <alignment horizontal="right" vertical="center" wrapText="1" readingOrder="1"/>
      <protection locked="0"/>
    </xf>
    <xf numFmtId="176" fontId="4" fillId="0" borderId="11" xfId="0" applyNumberFormat="1" applyFont="1" applyBorder="1" applyAlignment="1" applyProtection="1">
      <alignment horizontal="right" vertical="center" wrapText="1" readingOrder="1"/>
      <protection locked="0"/>
    </xf>
    <xf numFmtId="0" fontId="18" fillId="0" borderId="4" xfId="0" applyFont="1" applyBorder="1" applyAlignment="1" applyProtection="1">
      <alignment horizontal="center" vertical="center" wrapText="1" readingOrder="1"/>
      <protection locked="0"/>
    </xf>
    <xf numFmtId="0" fontId="18" fillId="2" borderId="4" xfId="0" applyFont="1" applyFill="1" applyBorder="1" applyAlignment="1" applyProtection="1">
      <alignment horizontal="right" vertical="center" wrapText="1" readingOrder="1"/>
      <protection locked="0"/>
    </xf>
    <xf numFmtId="0" fontId="6" fillId="2" borderId="4" xfId="0" applyFont="1" applyFill="1" applyBorder="1" applyAlignment="1" applyProtection="1">
      <alignment horizontal="right" vertical="center" wrapText="1" readingOrder="1"/>
      <protection locked="0"/>
    </xf>
    <xf numFmtId="0" fontId="18" fillId="4" borderId="4" xfId="0" applyFont="1" applyFill="1" applyBorder="1" applyAlignment="1" applyProtection="1">
      <alignment horizontal="center" vertical="center" wrapText="1" readingOrder="1"/>
      <protection locked="0"/>
    </xf>
    <xf numFmtId="0" fontId="4" fillId="0" borderId="12" xfId="0" applyFont="1" applyBorder="1" applyAlignment="1" applyProtection="1">
      <alignment horizontal="left" vertical="center" wrapText="1" readingOrder="1"/>
      <protection locked="0"/>
    </xf>
    <xf numFmtId="176" fontId="6" fillId="2" borderId="4" xfId="0" applyNumberFormat="1" applyFont="1" applyFill="1" applyBorder="1" applyAlignment="1" applyProtection="1">
      <alignment horizontal="right" vertical="center" wrapText="1" readingOrder="1"/>
      <protection locked="0"/>
    </xf>
    <xf numFmtId="0" fontId="11" fillId="4" borderId="2" xfId="0" applyFont="1" applyFill="1" applyBorder="1" applyAlignment="1">
      <alignment horizontal="center" vertical="center" wrapText="1"/>
    </xf>
    <xf numFmtId="0" fontId="24" fillId="0" borderId="2" xfId="0" applyFont="1" applyBorder="1" applyAlignment="1">
      <alignment horizontal="center" vertical="center" wrapText="1"/>
    </xf>
    <xf numFmtId="0" fontId="23" fillId="0" borderId="0"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2" xfId="0" applyFont="1" applyBorder="1" applyAlignment="1">
      <alignment horizontal="center" vertical="center"/>
    </xf>
    <xf numFmtId="0" fontId="25" fillId="0" borderId="2" xfId="0" applyFont="1" applyBorder="1" applyAlignment="1">
      <alignment vertical="center" wrapText="1"/>
    </xf>
    <xf numFmtId="0" fontId="25" fillId="0" borderId="2" xfId="0" applyFont="1" applyBorder="1" applyAlignment="1">
      <alignment vertical="center"/>
    </xf>
    <xf numFmtId="0" fontId="25" fillId="0" borderId="0" xfId="0" applyFont="1" applyBorder="1" applyAlignment="1">
      <alignment vertical="center"/>
    </xf>
    <xf numFmtId="0" fontId="25" fillId="0" borderId="2" xfId="0" applyFont="1" applyFill="1" applyBorder="1" applyAlignment="1">
      <alignment horizontal="center" vertical="center"/>
    </xf>
    <xf numFmtId="0" fontId="10" fillId="0" borderId="13" xfId="0" applyFont="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19" fillId="0" borderId="13" xfId="0" applyFont="1" applyBorder="1" applyAlignment="1">
      <alignment horizontal="center" vertical="center"/>
    </xf>
    <xf numFmtId="0" fontId="19" fillId="0" borderId="13" xfId="0" applyFont="1" applyBorder="1" applyAlignment="1">
      <alignment vertical="center"/>
    </xf>
    <xf numFmtId="0" fontId="0" fillId="0" borderId="13" xfId="0" applyBorder="1" applyAlignment="1">
      <alignment vertical="center"/>
    </xf>
    <xf numFmtId="0" fontId="11" fillId="0" borderId="1" xfId="0" applyFont="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vertical="center" wrapText="1"/>
    </xf>
    <xf numFmtId="0" fontId="19" fillId="0" borderId="0" xfId="0" applyFont="1" applyBorder="1" applyAlignment="1">
      <alignment horizontal="center" vertical="center"/>
    </xf>
    <xf numFmtId="0" fontId="19" fillId="0" borderId="0" xfId="0" applyFont="1" applyBorder="1" applyAlignment="1">
      <alignment vertical="center"/>
    </xf>
    <xf numFmtId="0" fontId="12" fillId="0" borderId="0" xfId="0" applyFont="1" applyBorder="1" applyAlignment="1">
      <alignment horizontal="left" vertical="center" wrapText="1"/>
    </xf>
    <xf numFmtId="0" fontId="11" fillId="4" borderId="2" xfId="0" applyFont="1" applyFill="1" applyBorder="1" applyAlignment="1">
      <alignment horizontal="center" vertical="center" wrapText="1"/>
    </xf>
    <xf numFmtId="0" fontId="0" fillId="0" borderId="2" xfId="0"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0" fillId="0" borderId="2" xfId="0" applyBorder="1" applyAlignment="1">
      <alignment vertical="center" wrapText="1"/>
    </xf>
    <xf numFmtId="0" fontId="20" fillId="4" borderId="2" xfId="0" applyFont="1" applyFill="1" applyBorder="1" applyAlignment="1">
      <alignment horizontal="center" vertical="center"/>
    </xf>
    <xf numFmtId="0" fontId="21" fillId="4" borderId="2" xfId="0" applyFont="1" applyFill="1" applyBorder="1" applyAlignment="1">
      <alignment horizontal="center" vertical="center"/>
    </xf>
    <xf numFmtId="0" fontId="22" fillId="4" borderId="2" xfId="0" applyFont="1" applyFill="1" applyBorder="1" applyAlignment="1">
      <alignment vertical="center"/>
    </xf>
    <xf numFmtId="0" fontId="0" fillId="0" borderId="2" xfId="0" applyBorder="1" applyAlignment="1">
      <alignment vertical="center"/>
    </xf>
    <xf numFmtId="0" fontId="3" fillId="0" borderId="2" xfId="0" applyFont="1" applyBorder="1" applyAlignment="1">
      <alignment horizontal="center" vertical="center" wrapText="1"/>
    </xf>
    <xf numFmtId="0" fontId="11" fillId="4" borderId="2" xfId="0" applyFont="1" applyFill="1" applyBorder="1" applyAlignment="1">
      <alignment horizontal="left" vertical="center" wrapText="1"/>
    </xf>
    <xf numFmtId="0" fontId="0" fillId="0" borderId="2" xfId="0" applyBorder="1" applyAlignment="1">
      <alignment horizontal="left" vertical="center" wrapText="1"/>
    </xf>
    <xf numFmtId="0" fontId="11" fillId="4" borderId="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3" fillId="0" borderId="17"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6"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3" fillId="0" borderId="3" xfId="0" applyFont="1" applyFill="1" applyBorder="1" applyAlignment="1">
      <alignment horizontal="center" vertical="center" wrapText="1"/>
    </xf>
    <xf numFmtId="0" fontId="20" fillId="4" borderId="0" xfId="0" applyFont="1" applyFill="1" applyBorder="1" applyAlignment="1">
      <alignment horizontal="center" vertical="center"/>
    </xf>
    <xf numFmtId="0" fontId="21" fillId="4" borderId="0" xfId="0" applyFont="1" applyFill="1" applyBorder="1" applyAlignment="1">
      <alignment horizontal="center" vertical="center"/>
    </xf>
    <xf numFmtId="0" fontId="22" fillId="4" borderId="0" xfId="0" applyFont="1" applyFill="1" applyBorder="1" applyAlignment="1">
      <alignment vertical="center"/>
    </xf>
    <xf numFmtId="0" fontId="12" fillId="4" borderId="0" xfId="0" applyFont="1" applyFill="1" applyBorder="1" applyAlignment="1">
      <alignment horizontal="left" vertical="center" wrapText="1"/>
    </xf>
    <xf numFmtId="0" fontId="15" fillId="0" borderId="0" xfId="0" applyFont="1" applyBorder="1" applyAlignment="1">
      <alignment horizontal="left" vertical="center"/>
    </xf>
    <xf numFmtId="0" fontId="12" fillId="4" borderId="2" xfId="0" applyFont="1" applyFill="1" applyBorder="1" applyAlignment="1" applyProtection="1">
      <alignment horizontal="center" vertical="center" wrapText="1"/>
      <protection locked="0"/>
    </xf>
    <xf numFmtId="0" fontId="23" fillId="0" borderId="0" xfId="0" applyFont="1" applyBorder="1" applyAlignment="1">
      <alignment horizontal="center" vertical="center" wrapText="1"/>
    </xf>
  </cellXfs>
  <cellStyles count="3">
    <cellStyle name="常规" xfId="0" builtinId="0"/>
    <cellStyle name="常规 2" xfId="1"/>
    <cellStyle name="常规 3" xfId="2"/>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6"/>
  <sheetViews>
    <sheetView topLeftCell="A7" workbookViewId="0">
      <selection activeCell="B24" sqref="B24:D24"/>
    </sheetView>
  </sheetViews>
  <sheetFormatPr defaultColWidth="8.875" defaultRowHeight="13.5"/>
  <cols>
    <col min="1" max="1" width="8.375" customWidth="1"/>
    <col min="2" max="2" width="13.375" customWidth="1"/>
    <col min="3" max="3" width="18.375" customWidth="1"/>
    <col min="4" max="6" width="19.25" customWidth="1"/>
    <col min="7" max="7" width="28.125" customWidth="1"/>
  </cols>
  <sheetData>
    <row r="1" spans="1:7" ht="24" customHeight="1">
      <c r="A1" s="118" t="s">
        <v>0</v>
      </c>
      <c r="B1" s="118"/>
      <c r="C1" s="118"/>
      <c r="D1" s="118"/>
      <c r="E1" s="118"/>
      <c r="F1" s="118"/>
      <c r="G1" s="118"/>
    </row>
    <row r="2" spans="1:7" ht="27" customHeight="1">
      <c r="A2" s="48" t="s">
        <v>1</v>
      </c>
      <c r="B2" s="48" t="s">
        <v>2</v>
      </c>
      <c r="C2" s="47" t="s">
        <v>3</v>
      </c>
      <c r="D2" s="47" t="s">
        <v>4</v>
      </c>
      <c r="E2" s="47" t="s">
        <v>5</v>
      </c>
      <c r="F2" s="48" t="s">
        <v>6</v>
      </c>
      <c r="G2" s="48" t="s">
        <v>7</v>
      </c>
    </row>
    <row r="3" spans="1:7" ht="21.75" customHeight="1">
      <c r="A3" s="22">
        <v>1</v>
      </c>
      <c r="B3" s="49" t="s">
        <v>8</v>
      </c>
      <c r="C3" s="51">
        <v>5006</v>
      </c>
      <c r="D3" s="51">
        <v>73747</v>
      </c>
      <c r="E3" s="50" t="s">
        <v>9</v>
      </c>
      <c r="F3" s="52">
        <v>78383</v>
      </c>
      <c r="G3" s="53">
        <v>3412.19</v>
      </c>
    </row>
    <row r="4" spans="1:7" ht="23.25" customHeight="1">
      <c r="A4" s="22">
        <v>2</v>
      </c>
      <c r="B4" s="49" t="s">
        <v>10</v>
      </c>
      <c r="C4" s="51">
        <v>1605</v>
      </c>
      <c r="D4" s="51">
        <v>42624</v>
      </c>
      <c r="E4" s="50" t="s">
        <v>9</v>
      </c>
      <c r="F4" s="52">
        <v>15161</v>
      </c>
      <c r="G4" s="53">
        <v>429.6</v>
      </c>
    </row>
    <row r="5" spans="1:7" ht="24">
      <c r="A5" s="22">
        <v>3</v>
      </c>
      <c r="B5" s="49" t="s">
        <v>11</v>
      </c>
      <c r="C5" s="52">
        <v>0</v>
      </c>
      <c r="D5" s="52">
        <v>23000</v>
      </c>
      <c r="E5" s="97" t="s">
        <v>12</v>
      </c>
      <c r="F5" s="52">
        <v>5759</v>
      </c>
      <c r="G5" s="53">
        <v>126</v>
      </c>
    </row>
    <row r="6" spans="1:7" ht="24">
      <c r="A6" s="22">
        <v>4</v>
      </c>
      <c r="B6" s="49" t="s">
        <v>13</v>
      </c>
      <c r="C6" s="52">
        <v>4</v>
      </c>
      <c r="D6" s="98">
        <v>38994</v>
      </c>
      <c r="E6" s="97" t="s">
        <v>12</v>
      </c>
      <c r="F6" s="52">
        <v>0</v>
      </c>
      <c r="G6" s="53">
        <v>211.3</v>
      </c>
    </row>
    <row r="7" spans="1:7" ht="24">
      <c r="A7" s="22">
        <v>5</v>
      </c>
      <c r="B7" s="49" t="s">
        <v>14</v>
      </c>
      <c r="C7" s="52">
        <v>246</v>
      </c>
      <c r="D7" s="52">
        <v>17664</v>
      </c>
      <c r="E7" s="97" t="s">
        <v>12</v>
      </c>
      <c r="F7" s="52">
        <v>15095</v>
      </c>
      <c r="G7" s="53">
        <v>27.13</v>
      </c>
    </row>
    <row r="8" spans="1:7" ht="24">
      <c r="A8" s="22">
        <v>6</v>
      </c>
      <c r="B8" s="49" t="s">
        <v>15</v>
      </c>
      <c r="C8" s="51">
        <v>2079</v>
      </c>
      <c r="D8" s="51">
        <v>168401</v>
      </c>
      <c r="E8" s="50" t="s">
        <v>9</v>
      </c>
      <c r="F8" s="52">
        <v>76797</v>
      </c>
      <c r="G8" s="53">
        <v>3926.74</v>
      </c>
    </row>
    <row r="9" spans="1:7" ht="24">
      <c r="A9" s="22">
        <v>7</v>
      </c>
      <c r="B9" s="49" t="s">
        <v>16</v>
      </c>
      <c r="C9" s="52">
        <v>246</v>
      </c>
      <c r="D9" s="52">
        <v>47729</v>
      </c>
      <c r="E9" s="97" t="s">
        <v>12</v>
      </c>
      <c r="F9" s="52">
        <v>54274</v>
      </c>
      <c r="G9" s="53">
        <v>1980.61</v>
      </c>
    </row>
    <row r="10" spans="1:7" ht="24">
      <c r="A10" s="22">
        <v>8</v>
      </c>
      <c r="B10" s="49" t="s">
        <v>17</v>
      </c>
      <c r="C10" s="52">
        <v>308</v>
      </c>
      <c r="D10" s="68">
        <v>18000</v>
      </c>
      <c r="E10" s="97" t="s">
        <v>12</v>
      </c>
      <c r="F10" s="52">
        <v>0</v>
      </c>
      <c r="G10" s="53">
        <v>122.26</v>
      </c>
    </row>
    <row r="11" spans="1:7" ht="24">
      <c r="A11" s="22">
        <v>9</v>
      </c>
      <c r="B11" s="49" t="s">
        <v>18</v>
      </c>
      <c r="C11" s="52">
        <v>1429</v>
      </c>
      <c r="D11" s="98">
        <v>22000</v>
      </c>
      <c r="E11" s="97" t="s">
        <v>19</v>
      </c>
      <c r="F11" s="52">
        <v>0</v>
      </c>
      <c r="G11" s="53">
        <v>197</v>
      </c>
    </row>
    <row r="12" spans="1:7" ht="24">
      <c r="A12" s="22">
        <v>10</v>
      </c>
      <c r="B12" s="49" t="s">
        <v>20</v>
      </c>
      <c r="C12" s="52">
        <v>1359</v>
      </c>
      <c r="D12" s="68">
        <v>17300</v>
      </c>
      <c r="E12" s="97" t="s">
        <v>19</v>
      </c>
      <c r="F12" s="52">
        <v>0</v>
      </c>
      <c r="G12" s="53">
        <v>200</v>
      </c>
    </row>
    <row r="13" spans="1:7">
      <c r="A13" s="22">
        <v>11</v>
      </c>
      <c r="B13" s="49" t="s">
        <v>21</v>
      </c>
      <c r="C13" s="52">
        <v>589</v>
      </c>
      <c r="D13" s="52">
        <v>347567</v>
      </c>
      <c r="E13" s="97" t="s">
        <v>12</v>
      </c>
      <c r="F13" s="52">
        <v>126984.78</v>
      </c>
      <c r="G13" s="53">
        <v>3200</v>
      </c>
    </row>
    <row r="14" spans="1:7" ht="24">
      <c r="A14" s="22">
        <v>12</v>
      </c>
      <c r="B14" s="49" t="s">
        <v>22</v>
      </c>
      <c r="C14" s="52">
        <v>0</v>
      </c>
      <c r="D14" s="52">
        <v>0</v>
      </c>
      <c r="E14" s="97" t="s">
        <v>12</v>
      </c>
      <c r="F14" s="52">
        <v>0</v>
      </c>
      <c r="G14" s="53">
        <v>0</v>
      </c>
    </row>
    <row r="15" spans="1:7" ht="24">
      <c r="A15" s="22">
        <v>13</v>
      </c>
      <c r="B15" s="49" t="s">
        <v>23</v>
      </c>
      <c r="C15" s="52">
        <v>691</v>
      </c>
      <c r="D15" s="52">
        <v>19164</v>
      </c>
      <c r="E15" s="97" t="s">
        <v>12</v>
      </c>
      <c r="F15" s="52">
        <v>14885</v>
      </c>
      <c r="G15" s="53">
        <v>1000</v>
      </c>
    </row>
    <row r="16" spans="1:7" ht="24">
      <c r="A16" s="22">
        <v>14</v>
      </c>
      <c r="B16" s="49" t="s">
        <v>24</v>
      </c>
      <c r="C16" s="52">
        <v>966</v>
      </c>
      <c r="D16" s="58">
        <v>12750</v>
      </c>
      <c r="E16" s="97" t="s">
        <v>12</v>
      </c>
      <c r="F16" s="52">
        <v>13095</v>
      </c>
      <c r="G16" s="53">
        <v>651.34</v>
      </c>
    </row>
    <row r="17" spans="1:7" ht="24">
      <c r="A17" s="22">
        <v>15</v>
      </c>
      <c r="B17" s="49" t="s">
        <v>25</v>
      </c>
      <c r="C17" s="51">
        <v>1682</v>
      </c>
      <c r="D17" s="51">
        <v>209845</v>
      </c>
      <c r="E17" s="50" t="s">
        <v>9</v>
      </c>
      <c r="F17" s="52">
        <v>56101</v>
      </c>
      <c r="G17" s="53">
        <v>2273</v>
      </c>
    </row>
    <row r="18" spans="1:7" ht="24">
      <c r="A18" s="22">
        <v>16</v>
      </c>
      <c r="B18" s="49" t="s">
        <v>26</v>
      </c>
      <c r="C18" s="51">
        <v>1953</v>
      </c>
      <c r="D18" s="51">
        <v>51948</v>
      </c>
      <c r="E18" s="50" t="s">
        <v>9</v>
      </c>
      <c r="F18" s="52">
        <v>18759</v>
      </c>
      <c r="G18" s="53">
        <v>1100</v>
      </c>
    </row>
    <row r="19" spans="1:7" ht="24">
      <c r="A19" s="22">
        <v>17</v>
      </c>
      <c r="B19" s="49" t="s">
        <v>27</v>
      </c>
      <c r="C19" s="52">
        <v>906</v>
      </c>
      <c r="D19" s="52">
        <v>81000</v>
      </c>
      <c r="E19" s="97" t="s">
        <v>12</v>
      </c>
      <c r="F19" s="52">
        <v>31800</v>
      </c>
      <c r="G19" s="53">
        <v>519</v>
      </c>
    </row>
    <row r="20" spans="1:7" ht="24">
      <c r="A20" s="22">
        <v>18</v>
      </c>
      <c r="B20" s="49" t="s">
        <v>28</v>
      </c>
      <c r="C20" s="52">
        <v>541</v>
      </c>
      <c r="D20" s="52">
        <v>50195</v>
      </c>
      <c r="E20" s="97" t="s">
        <v>12</v>
      </c>
      <c r="F20" s="52">
        <v>14936</v>
      </c>
      <c r="G20" s="53">
        <v>404</v>
      </c>
    </row>
    <row r="21" spans="1:7" ht="24">
      <c r="A21" s="22">
        <v>19</v>
      </c>
      <c r="B21" s="49" t="s">
        <v>29</v>
      </c>
      <c r="C21" s="52">
        <v>1404</v>
      </c>
      <c r="D21" s="52">
        <v>54355</v>
      </c>
      <c r="E21" s="50" t="s">
        <v>9</v>
      </c>
      <c r="F21" s="52">
        <v>20094</v>
      </c>
      <c r="G21" s="53">
        <v>908</v>
      </c>
    </row>
    <row r="22" spans="1:7" ht="24">
      <c r="A22" s="22">
        <v>20</v>
      </c>
      <c r="B22" s="49" t="s">
        <v>30</v>
      </c>
      <c r="C22" s="52">
        <v>1128</v>
      </c>
      <c r="D22" s="52">
        <v>42287</v>
      </c>
      <c r="E22" s="97" t="s">
        <v>12</v>
      </c>
      <c r="F22" s="52">
        <v>11042</v>
      </c>
      <c r="G22" s="53">
        <v>380</v>
      </c>
    </row>
    <row r="23" spans="1:7" ht="24">
      <c r="A23" s="22">
        <v>21</v>
      </c>
      <c r="B23" s="49" t="s">
        <v>31</v>
      </c>
      <c r="C23" s="52">
        <v>1820</v>
      </c>
      <c r="D23" s="52">
        <v>340000</v>
      </c>
      <c r="E23" s="50" t="s">
        <v>9</v>
      </c>
      <c r="F23" s="52">
        <v>43940</v>
      </c>
      <c r="G23" s="53">
        <v>2966</v>
      </c>
    </row>
    <row r="24" spans="1:7" ht="24">
      <c r="A24" s="22">
        <v>22</v>
      </c>
      <c r="B24" s="99" t="s">
        <v>32</v>
      </c>
      <c r="C24" s="52">
        <v>1041</v>
      </c>
      <c r="D24" s="52">
        <v>54508</v>
      </c>
      <c r="E24" s="97" t="s">
        <v>12</v>
      </c>
      <c r="F24" s="52">
        <v>24223</v>
      </c>
      <c r="G24" s="53">
        <v>1285</v>
      </c>
    </row>
    <row r="25" spans="1:7" ht="24">
      <c r="A25" s="22">
        <v>23</v>
      </c>
      <c r="B25" s="100" t="s">
        <v>33</v>
      </c>
      <c r="C25" s="101">
        <v>2150</v>
      </c>
      <c r="D25" s="58">
        <v>14953</v>
      </c>
      <c r="E25" s="97" t="s">
        <v>19</v>
      </c>
      <c r="F25" s="101">
        <v>0</v>
      </c>
      <c r="G25" s="102">
        <v>119.46</v>
      </c>
    </row>
    <row r="26" spans="1:7" ht="36">
      <c r="A26" s="22">
        <v>24</v>
      </c>
      <c r="B26" s="55" t="s">
        <v>34</v>
      </c>
      <c r="C26" s="58">
        <v>3728</v>
      </c>
      <c r="D26" s="58">
        <v>42079.7</v>
      </c>
      <c r="E26" s="50" t="s">
        <v>9</v>
      </c>
      <c r="F26" s="58">
        <v>32646</v>
      </c>
      <c r="G26" s="59">
        <v>3654.45</v>
      </c>
    </row>
    <row r="27" spans="1:7" ht="24">
      <c r="A27" s="22">
        <v>25</v>
      </c>
      <c r="B27" s="55" t="s">
        <v>35</v>
      </c>
      <c r="C27" s="58">
        <v>2006</v>
      </c>
      <c r="D27" s="58">
        <v>15027</v>
      </c>
      <c r="E27" s="97" t="s">
        <v>19</v>
      </c>
      <c r="F27" s="58">
        <v>16337</v>
      </c>
      <c r="G27" s="59">
        <v>103.18</v>
      </c>
    </row>
    <row r="28" spans="1:7" ht="24">
      <c r="A28" s="22">
        <v>26</v>
      </c>
      <c r="B28" s="55" t="s">
        <v>36</v>
      </c>
      <c r="C28" s="58">
        <v>458</v>
      </c>
      <c r="D28" s="58">
        <v>29059.56</v>
      </c>
      <c r="E28" s="50" t="s">
        <v>9</v>
      </c>
      <c r="F28" s="58">
        <v>32396.57</v>
      </c>
      <c r="G28" s="59">
        <v>166.02</v>
      </c>
    </row>
    <row r="29" spans="1:7" ht="24">
      <c r="A29" s="22">
        <v>27</v>
      </c>
      <c r="B29" s="55" t="s">
        <v>37</v>
      </c>
      <c r="C29" s="58">
        <v>3184</v>
      </c>
      <c r="D29" s="58">
        <v>30100</v>
      </c>
      <c r="E29" s="97" t="s">
        <v>19</v>
      </c>
      <c r="F29" s="58">
        <v>21000</v>
      </c>
      <c r="G29" s="59">
        <v>240.72</v>
      </c>
    </row>
    <row r="30" spans="1:7" ht="24">
      <c r="A30" s="22">
        <v>28</v>
      </c>
      <c r="B30" s="55" t="s">
        <v>38</v>
      </c>
      <c r="C30" s="58">
        <v>3212</v>
      </c>
      <c r="D30" s="58">
        <v>12004.33</v>
      </c>
      <c r="E30" s="97" t="s">
        <v>19</v>
      </c>
      <c r="F30" s="58">
        <v>12004.329999999998</v>
      </c>
      <c r="G30" s="59">
        <v>215.35</v>
      </c>
    </row>
    <row r="31" spans="1:7" ht="36">
      <c r="A31" s="22">
        <v>29</v>
      </c>
      <c r="B31" s="55" t="s">
        <v>39</v>
      </c>
      <c r="C31" s="58">
        <v>760</v>
      </c>
      <c r="D31" s="58">
        <v>6893</v>
      </c>
      <c r="E31" s="97" t="s">
        <v>12</v>
      </c>
      <c r="F31" s="58">
        <v>0</v>
      </c>
      <c r="G31" s="59">
        <v>0</v>
      </c>
    </row>
    <row r="32" spans="1:7" ht="24">
      <c r="A32" s="22">
        <v>30</v>
      </c>
      <c r="B32" s="55" t="s">
        <v>40</v>
      </c>
      <c r="C32" s="58">
        <v>2104</v>
      </c>
      <c r="D32" s="58">
        <v>10300</v>
      </c>
      <c r="E32" s="97" t="s">
        <v>19</v>
      </c>
      <c r="F32" s="58">
        <v>0</v>
      </c>
      <c r="G32" s="59">
        <v>144.03</v>
      </c>
    </row>
    <row r="33" spans="1:7" ht="24">
      <c r="A33" s="22">
        <v>31</v>
      </c>
      <c r="B33" s="55" t="s">
        <v>41</v>
      </c>
      <c r="C33" s="58">
        <v>0</v>
      </c>
      <c r="D33" s="58">
        <v>0</v>
      </c>
      <c r="E33" s="97" t="s">
        <v>12</v>
      </c>
      <c r="F33" s="58">
        <v>0</v>
      </c>
      <c r="G33" s="59">
        <v>0</v>
      </c>
    </row>
    <row r="34" spans="1:7" ht="24">
      <c r="A34" s="22">
        <v>32</v>
      </c>
      <c r="B34" s="55" t="s">
        <v>42</v>
      </c>
      <c r="C34" s="58">
        <v>3007</v>
      </c>
      <c r="D34" s="58">
        <v>31388.05</v>
      </c>
      <c r="E34" s="97" t="s">
        <v>19</v>
      </c>
      <c r="F34" s="58">
        <v>26536</v>
      </c>
      <c r="G34" s="59">
        <v>1807.54</v>
      </c>
    </row>
    <row r="35" spans="1:7" ht="24">
      <c r="A35" s="22">
        <v>33</v>
      </c>
      <c r="B35" s="55" t="s">
        <v>43</v>
      </c>
      <c r="C35" s="58">
        <v>188</v>
      </c>
      <c r="D35" s="58">
        <v>35611.99</v>
      </c>
      <c r="E35" s="97" t="s">
        <v>12</v>
      </c>
      <c r="F35" s="58">
        <v>31216.910000000007</v>
      </c>
      <c r="G35" s="59">
        <v>170</v>
      </c>
    </row>
    <row r="36" spans="1:7" ht="24">
      <c r="A36" s="22">
        <v>34</v>
      </c>
      <c r="B36" s="55" t="s">
        <v>44</v>
      </c>
      <c r="C36" s="58">
        <v>722</v>
      </c>
      <c r="D36" s="58">
        <v>15334.01</v>
      </c>
      <c r="E36" s="97" t="s">
        <v>12</v>
      </c>
      <c r="F36" s="58">
        <v>20350.089999999997</v>
      </c>
      <c r="G36" s="59">
        <v>266.69</v>
      </c>
    </row>
    <row r="37" spans="1:7" ht="24">
      <c r="A37" s="22">
        <v>35</v>
      </c>
      <c r="B37" s="55" t="s">
        <v>45</v>
      </c>
      <c r="C37" s="58">
        <v>1250</v>
      </c>
      <c r="D37" s="58">
        <v>25005.11</v>
      </c>
      <c r="E37" s="50" t="s">
        <v>9</v>
      </c>
      <c r="F37" s="58">
        <v>21628</v>
      </c>
      <c r="G37" s="59">
        <v>467.39</v>
      </c>
    </row>
    <row r="38" spans="1:7" ht="36">
      <c r="A38" s="22">
        <v>36</v>
      </c>
      <c r="B38" s="55" t="s">
        <v>46</v>
      </c>
      <c r="C38" s="58">
        <v>1668</v>
      </c>
      <c r="D38" s="58">
        <v>11016</v>
      </c>
      <c r="E38" s="97" t="s">
        <v>19</v>
      </c>
      <c r="F38" s="58">
        <v>30489.599999999999</v>
      </c>
      <c r="G38" s="59">
        <v>848</v>
      </c>
    </row>
    <row r="39" spans="1:7" ht="24">
      <c r="A39" s="22">
        <v>37</v>
      </c>
      <c r="B39" s="55" t="s">
        <v>47</v>
      </c>
      <c r="C39" s="58">
        <v>1131</v>
      </c>
      <c r="D39" s="58">
        <v>3928.37</v>
      </c>
      <c r="E39" s="97" t="s">
        <v>12</v>
      </c>
      <c r="F39" s="58">
        <v>0</v>
      </c>
      <c r="G39" s="59">
        <v>64.28</v>
      </c>
    </row>
    <row r="40" spans="1:7" ht="24">
      <c r="A40" s="22">
        <v>38</v>
      </c>
      <c r="B40" s="55" t="s">
        <v>48</v>
      </c>
      <c r="C40" s="58">
        <v>533</v>
      </c>
      <c r="D40" s="58">
        <v>6035</v>
      </c>
      <c r="E40" s="97" t="s">
        <v>12</v>
      </c>
      <c r="F40" s="58">
        <v>0</v>
      </c>
      <c r="G40" s="59">
        <v>325.19</v>
      </c>
    </row>
    <row r="41" spans="1:7">
      <c r="A41" s="22">
        <v>39</v>
      </c>
      <c r="B41" s="55" t="s">
        <v>49</v>
      </c>
      <c r="C41" s="58">
        <v>0</v>
      </c>
      <c r="D41" s="58">
        <v>0</v>
      </c>
      <c r="E41" s="97" t="s">
        <v>12</v>
      </c>
      <c r="F41" s="58">
        <v>0</v>
      </c>
      <c r="G41" s="59">
        <v>0</v>
      </c>
    </row>
    <row r="42" spans="1:7" ht="24">
      <c r="A42" s="22">
        <v>40</v>
      </c>
      <c r="B42" s="55" t="s">
        <v>50</v>
      </c>
      <c r="C42" s="58">
        <v>7878</v>
      </c>
      <c r="D42" s="58">
        <v>131933</v>
      </c>
      <c r="E42" s="69" t="s">
        <v>51</v>
      </c>
      <c r="F42" s="58">
        <v>10060</v>
      </c>
      <c r="G42" s="59">
        <v>308</v>
      </c>
    </row>
    <row r="43" spans="1:7" ht="24">
      <c r="A43" s="22">
        <v>41</v>
      </c>
      <c r="B43" s="55" t="s">
        <v>52</v>
      </c>
      <c r="C43" s="58">
        <v>748</v>
      </c>
      <c r="D43" s="58">
        <v>47258</v>
      </c>
      <c r="E43" s="97" t="s">
        <v>12</v>
      </c>
      <c r="F43" s="58">
        <v>47767</v>
      </c>
      <c r="G43" s="59">
        <v>686</v>
      </c>
    </row>
    <row r="44" spans="1:7">
      <c r="A44" s="22">
        <v>42</v>
      </c>
      <c r="B44" s="55" t="s">
        <v>53</v>
      </c>
      <c r="C44" s="58">
        <v>2922</v>
      </c>
      <c r="D44" s="58">
        <v>72604</v>
      </c>
      <c r="E44" s="50" t="s">
        <v>9</v>
      </c>
      <c r="F44" s="58">
        <v>12748</v>
      </c>
      <c r="G44" s="59">
        <v>662.15</v>
      </c>
    </row>
    <row r="45" spans="1:7" ht="24">
      <c r="A45" s="22">
        <v>43</v>
      </c>
      <c r="B45" s="55" t="s">
        <v>54</v>
      </c>
      <c r="C45" s="58">
        <v>3606</v>
      </c>
      <c r="D45" s="58">
        <v>29125</v>
      </c>
      <c r="E45" s="97" t="s">
        <v>19</v>
      </c>
      <c r="F45" s="58">
        <v>8288</v>
      </c>
      <c r="G45" s="59">
        <v>418.1</v>
      </c>
    </row>
    <row r="46" spans="1:7" ht="24">
      <c r="A46" s="22">
        <v>44</v>
      </c>
      <c r="B46" s="55" t="s">
        <v>55</v>
      </c>
      <c r="C46" s="58">
        <v>3643</v>
      </c>
      <c r="D46" s="58">
        <v>69333</v>
      </c>
      <c r="E46" s="50" t="s">
        <v>9</v>
      </c>
      <c r="F46" s="58">
        <v>32905</v>
      </c>
      <c r="G46" s="59">
        <v>1094</v>
      </c>
    </row>
    <row r="47" spans="1:7" ht="24">
      <c r="A47" s="22">
        <v>45</v>
      </c>
      <c r="B47" s="55" t="s">
        <v>56</v>
      </c>
      <c r="C47" s="58">
        <v>17842</v>
      </c>
      <c r="D47" s="58">
        <v>166810</v>
      </c>
      <c r="E47" s="69" t="s">
        <v>57</v>
      </c>
      <c r="F47" s="58">
        <v>81454</v>
      </c>
      <c r="G47" s="59">
        <v>876</v>
      </c>
    </row>
    <row r="48" spans="1:7" ht="24">
      <c r="A48" s="22">
        <v>46</v>
      </c>
      <c r="B48" s="55" t="s">
        <v>58</v>
      </c>
      <c r="C48" s="58">
        <v>11651</v>
      </c>
      <c r="D48" s="58">
        <v>132000</v>
      </c>
      <c r="E48" s="69" t="s">
        <v>59</v>
      </c>
      <c r="F48" s="58">
        <v>53870</v>
      </c>
      <c r="G48" s="59">
        <v>1901.8</v>
      </c>
    </row>
    <row r="49" spans="1:7" ht="24">
      <c r="A49" s="22">
        <v>47</v>
      </c>
      <c r="B49" s="55" t="s">
        <v>60</v>
      </c>
      <c r="C49" s="58">
        <v>6581</v>
      </c>
      <c r="D49" s="58">
        <v>105200</v>
      </c>
      <c r="E49" s="67" t="s">
        <v>61</v>
      </c>
      <c r="F49" s="58">
        <v>84700</v>
      </c>
      <c r="G49" s="59">
        <v>3774</v>
      </c>
    </row>
    <row r="50" spans="1:7" ht="24">
      <c r="A50" s="22">
        <v>48</v>
      </c>
      <c r="B50" s="55" t="s">
        <v>62</v>
      </c>
      <c r="C50" s="58">
        <v>200</v>
      </c>
      <c r="D50" s="58">
        <v>1856</v>
      </c>
      <c r="E50" s="97" t="s">
        <v>12</v>
      </c>
      <c r="F50" s="58">
        <v>980</v>
      </c>
      <c r="G50" s="59">
        <v>63</v>
      </c>
    </row>
    <row r="51" spans="1:7" ht="24">
      <c r="A51" s="22">
        <v>49</v>
      </c>
      <c r="B51" s="62" t="s">
        <v>63</v>
      </c>
      <c r="C51" s="95">
        <v>165</v>
      </c>
      <c r="D51" s="58">
        <v>2700</v>
      </c>
      <c r="E51" s="97" t="s">
        <v>12</v>
      </c>
      <c r="F51" s="58">
        <v>0</v>
      </c>
      <c r="G51" s="59">
        <v>0</v>
      </c>
    </row>
    <row r="52" spans="1:7" ht="24">
      <c r="A52" s="22">
        <v>50</v>
      </c>
      <c r="B52" s="62" t="s">
        <v>64</v>
      </c>
      <c r="C52" s="95">
        <v>7842</v>
      </c>
      <c r="D52" s="58">
        <v>153021</v>
      </c>
      <c r="E52" s="50" t="s">
        <v>9</v>
      </c>
      <c r="F52" s="58">
        <v>49229</v>
      </c>
      <c r="G52" s="59">
        <v>1487</v>
      </c>
    </row>
    <row r="53" spans="1:7" ht="24">
      <c r="A53" s="22">
        <v>51</v>
      </c>
      <c r="B53" s="62" t="s">
        <v>65</v>
      </c>
      <c r="C53" s="95">
        <v>1641</v>
      </c>
      <c r="D53" s="58">
        <v>40632</v>
      </c>
      <c r="E53" s="50" t="s">
        <v>9</v>
      </c>
      <c r="F53" s="58">
        <v>16850</v>
      </c>
      <c r="G53" s="59">
        <v>813.86</v>
      </c>
    </row>
    <row r="54" spans="1:7" ht="24">
      <c r="A54" s="22">
        <v>52</v>
      </c>
      <c r="B54" s="62" t="s">
        <v>66</v>
      </c>
      <c r="C54" s="95">
        <v>184</v>
      </c>
      <c r="D54" s="58">
        <v>40000</v>
      </c>
      <c r="E54" s="97" t="s">
        <v>12</v>
      </c>
      <c r="F54" s="58">
        <v>25700</v>
      </c>
      <c r="G54" s="59">
        <v>700</v>
      </c>
    </row>
    <row r="55" spans="1:7" ht="24">
      <c r="A55" s="22">
        <v>53</v>
      </c>
      <c r="B55" s="62" t="s">
        <v>67</v>
      </c>
      <c r="C55" s="95">
        <v>2816</v>
      </c>
      <c r="D55" s="58">
        <v>25425</v>
      </c>
      <c r="E55" s="97" t="s">
        <v>19</v>
      </c>
      <c r="F55" s="58">
        <v>18700</v>
      </c>
      <c r="G55" s="59">
        <v>263</v>
      </c>
    </row>
    <row r="56" spans="1:7" ht="24">
      <c r="A56" s="22">
        <v>54</v>
      </c>
      <c r="B56" s="62" t="s">
        <v>68</v>
      </c>
      <c r="C56" s="95">
        <v>1252</v>
      </c>
      <c r="D56" s="58">
        <v>13323</v>
      </c>
      <c r="E56" s="103" t="s">
        <v>69</v>
      </c>
      <c r="F56" s="58">
        <v>14609</v>
      </c>
      <c r="G56" s="59">
        <v>170</v>
      </c>
    </row>
    <row r="57" spans="1:7" ht="24">
      <c r="A57" s="22">
        <v>55</v>
      </c>
      <c r="B57" s="62" t="s">
        <v>70</v>
      </c>
      <c r="C57" s="95">
        <v>53</v>
      </c>
      <c r="D57" s="58">
        <v>5000</v>
      </c>
      <c r="E57" s="97" t="s">
        <v>12</v>
      </c>
      <c r="F57" s="58">
        <v>0</v>
      </c>
      <c r="G57" s="59">
        <v>170</v>
      </c>
    </row>
    <row r="58" spans="1:7" ht="24">
      <c r="A58" s="22">
        <v>56</v>
      </c>
      <c r="B58" s="62" t="s">
        <v>71</v>
      </c>
      <c r="C58" s="95">
        <v>1413</v>
      </c>
      <c r="D58" s="58">
        <v>7440</v>
      </c>
      <c r="E58" s="97" t="s">
        <v>19</v>
      </c>
      <c r="F58" s="58">
        <v>0</v>
      </c>
      <c r="G58" s="59">
        <v>0</v>
      </c>
    </row>
    <row r="59" spans="1:7" ht="24">
      <c r="A59" s="22">
        <v>57</v>
      </c>
      <c r="B59" s="62" t="s">
        <v>72</v>
      </c>
      <c r="C59" s="95">
        <v>776</v>
      </c>
      <c r="D59" s="58">
        <v>10656</v>
      </c>
      <c r="E59" s="97" t="s">
        <v>12</v>
      </c>
      <c r="F59" s="58">
        <v>9200</v>
      </c>
      <c r="G59" s="59">
        <v>397</v>
      </c>
    </row>
    <row r="60" spans="1:7" ht="24">
      <c r="A60" s="22">
        <v>58</v>
      </c>
      <c r="B60" s="62" t="s">
        <v>73</v>
      </c>
      <c r="C60" s="95">
        <v>1117</v>
      </c>
      <c r="D60" s="58">
        <v>8890</v>
      </c>
      <c r="E60" s="97" t="s">
        <v>12</v>
      </c>
      <c r="F60" s="58">
        <v>0</v>
      </c>
      <c r="G60" s="59">
        <v>0</v>
      </c>
    </row>
    <row r="61" spans="1:7" ht="36">
      <c r="A61" s="22">
        <v>59</v>
      </c>
      <c r="B61" s="62" t="s">
        <v>74</v>
      </c>
      <c r="C61" s="95">
        <v>136</v>
      </c>
      <c r="D61" s="104" t="s">
        <v>75</v>
      </c>
      <c r="E61" s="97" t="s">
        <v>12</v>
      </c>
      <c r="F61" s="105"/>
      <c r="G61" s="59"/>
    </row>
    <row r="62" spans="1:7" ht="24">
      <c r="A62" s="22">
        <v>60</v>
      </c>
      <c r="B62" s="62" t="s">
        <v>76</v>
      </c>
      <c r="C62" s="95">
        <v>54</v>
      </c>
      <c r="D62" s="58">
        <v>4997</v>
      </c>
      <c r="E62" s="97" t="s">
        <v>12</v>
      </c>
      <c r="F62" s="58">
        <v>0</v>
      </c>
      <c r="G62" s="59">
        <v>0</v>
      </c>
    </row>
    <row r="63" spans="1:7" ht="24">
      <c r="A63" s="22">
        <v>61</v>
      </c>
      <c r="B63" s="62" t="s">
        <v>77</v>
      </c>
      <c r="C63" s="95">
        <v>1620</v>
      </c>
      <c r="D63" s="58">
        <v>15584</v>
      </c>
      <c r="E63" s="97" t="s">
        <v>19</v>
      </c>
      <c r="F63" s="58">
        <v>14789</v>
      </c>
      <c r="G63" s="59">
        <v>134</v>
      </c>
    </row>
    <row r="64" spans="1:7" ht="24">
      <c r="A64" s="22">
        <v>62</v>
      </c>
      <c r="B64" s="62" t="s">
        <v>78</v>
      </c>
      <c r="C64" s="95">
        <v>1283</v>
      </c>
      <c r="D64" s="58">
        <v>110000</v>
      </c>
      <c r="E64" s="50" t="s">
        <v>9</v>
      </c>
      <c r="F64" s="58">
        <v>0</v>
      </c>
      <c r="G64" s="59">
        <v>392</v>
      </c>
    </row>
    <row r="65" spans="1:7" ht="24">
      <c r="A65" s="22">
        <v>63</v>
      </c>
      <c r="B65" s="62" t="s">
        <v>79</v>
      </c>
      <c r="C65" s="95">
        <v>82</v>
      </c>
      <c r="D65" s="58">
        <v>14623</v>
      </c>
      <c r="E65" s="97" t="s">
        <v>12</v>
      </c>
      <c r="F65" s="58">
        <v>20854</v>
      </c>
      <c r="G65" s="59">
        <v>402.2</v>
      </c>
    </row>
    <row r="66" spans="1:7" ht="24">
      <c r="A66" s="22">
        <v>64</v>
      </c>
      <c r="B66" s="62" t="s">
        <v>80</v>
      </c>
      <c r="C66" s="95">
        <v>512</v>
      </c>
      <c r="D66" s="58">
        <v>4000</v>
      </c>
      <c r="E66" s="97" t="s">
        <v>12</v>
      </c>
      <c r="F66" s="58">
        <v>4682</v>
      </c>
      <c r="G66" s="59">
        <v>290.2</v>
      </c>
    </row>
    <row r="67" spans="1:7" ht="24">
      <c r="A67" s="22">
        <v>65</v>
      </c>
      <c r="B67" s="62" t="s">
        <v>81</v>
      </c>
      <c r="C67" s="95">
        <v>183</v>
      </c>
      <c r="D67" s="58">
        <v>10000</v>
      </c>
      <c r="E67" s="97" t="s">
        <v>12</v>
      </c>
      <c r="F67" s="58">
        <v>6060</v>
      </c>
      <c r="G67" s="59">
        <v>60</v>
      </c>
    </row>
    <row r="68" spans="1:7" ht="24">
      <c r="A68" s="22">
        <v>66</v>
      </c>
      <c r="B68" s="62" t="s">
        <v>82</v>
      </c>
      <c r="C68" s="95">
        <v>1366</v>
      </c>
      <c r="D68" s="58">
        <v>16454</v>
      </c>
      <c r="E68" s="97" t="s">
        <v>19</v>
      </c>
      <c r="F68" s="58">
        <v>9222</v>
      </c>
      <c r="G68" s="59">
        <v>263.25</v>
      </c>
    </row>
    <row r="69" spans="1:7" ht="24">
      <c r="A69" s="22">
        <v>67</v>
      </c>
      <c r="B69" s="62" t="s">
        <v>83</v>
      </c>
      <c r="C69" s="95">
        <v>1322</v>
      </c>
      <c r="D69" s="58">
        <v>39197</v>
      </c>
      <c r="E69" s="97" t="s">
        <v>19</v>
      </c>
      <c r="F69" s="58">
        <v>20164</v>
      </c>
      <c r="G69" s="59">
        <v>457</v>
      </c>
    </row>
    <row r="70" spans="1:7">
      <c r="A70" s="22">
        <v>68</v>
      </c>
      <c r="B70" s="62" t="s">
        <v>84</v>
      </c>
      <c r="C70" s="95">
        <v>398</v>
      </c>
      <c r="D70" s="58">
        <v>10000</v>
      </c>
      <c r="E70" s="97" t="s">
        <v>12</v>
      </c>
      <c r="F70" s="58">
        <v>2337</v>
      </c>
      <c r="G70" s="59">
        <v>20</v>
      </c>
    </row>
    <row r="71" spans="1:7" ht="24">
      <c r="A71" s="22">
        <v>69</v>
      </c>
      <c r="B71" s="62" t="s">
        <v>85</v>
      </c>
      <c r="C71" s="95">
        <v>91</v>
      </c>
      <c r="D71" s="58">
        <v>9297</v>
      </c>
      <c r="E71" s="97" t="s">
        <v>12</v>
      </c>
      <c r="F71" s="58">
        <v>1971</v>
      </c>
      <c r="G71" s="59">
        <v>80</v>
      </c>
    </row>
    <row r="72" spans="1:7" ht="24">
      <c r="A72" s="22">
        <v>70</v>
      </c>
      <c r="B72" s="62" t="s">
        <v>86</v>
      </c>
      <c r="C72" s="95">
        <v>86</v>
      </c>
      <c r="D72" s="58">
        <v>32212</v>
      </c>
      <c r="E72" s="97" t="s">
        <v>12</v>
      </c>
      <c r="F72" s="58">
        <v>5868</v>
      </c>
      <c r="G72" s="59">
        <v>13.2</v>
      </c>
    </row>
    <row r="73" spans="1:7" ht="24">
      <c r="A73" s="22">
        <v>71</v>
      </c>
      <c r="B73" s="62" t="s">
        <v>87</v>
      </c>
      <c r="C73" s="95">
        <v>85</v>
      </c>
      <c r="D73" s="58">
        <v>14000</v>
      </c>
      <c r="E73" s="97" t="s">
        <v>12</v>
      </c>
      <c r="F73" s="58">
        <v>7375</v>
      </c>
      <c r="G73" s="59">
        <v>15</v>
      </c>
    </row>
    <row r="74" spans="1:7" ht="24">
      <c r="A74" s="22">
        <v>72</v>
      </c>
      <c r="B74" s="62" t="s">
        <v>88</v>
      </c>
      <c r="C74" s="95">
        <v>0</v>
      </c>
      <c r="D74" s="105"/>
      <c r="E74" s="97" t="s">
        <v>12</v>
      </c>
      <c r="F74" s="105"/>
      <c r="G74" s="59"/>
    </row>
    <row r="75" spans="1:7" ht="24">
      <c r="A75" s="22">
        <v>73</v>
      </c>
      <c r="B75" s="62" t="s">
        <v>89</v>
      </c>
      <c r="C75" s="95">
        <v>150</v>
      </c>
      <c r="D75" s="58">
        <v>1400</v>
      </c>
      <c r="E75" s="97" t="s">
        <v>12</v>
      </c>
      <c r="F75" s="58">
        <v>0</v>
      </c>
      <c r="G75" s="59">
        <v>0</v>
      </c>
    </row>
    <row r="76" spans="1:7" ht="24">
      <c r="A76" s="22">
        <v>74</v>
      </c>
      <c r="B76" s="62" t="s">
        <v>90</v>
      </c>
      <c r="C76" s="95">
        <v>6645</v>
      </c>
      <c r="D76" s="58">
        <v>94667</v>
      </c>
      <c r="E76" s="50" t="s">
        <v>9</v>
      </c>
      <c r="F76" s="58">
        <v>80122</v>
      </c>
      <c r="G76" s="59">
        <v>2159</v>
      </c>
    </row>
    <row r="77" spans="1:7" ht="24">
      <c r="A77" s="22">
        <v>75</v>
      </c>
      <c r="B77" s="62" t="s">
        <v>91</v>
      </c>
      <c r="C77" s="95">
        <v>7348</v>
      </c>
      <c r="D77" s="58">
        <v>70000</v>
      </c>
      <c r="E77" s="50" t="s">
        <v>9</v>
      </c>
      <c r="F77" s="58">
        <v>74169</v>
      </c>
      <c r="G77" s="59">
        <v>4822</v>
      </c>
    </row>
    <row r="78" spans="1:7" ht="24">
      <c r="A78" s="22">
        <v>76</v>
      </c>
      <c r="B78" s="62" t="s">
        <v>92</v>
      </c>
      <c r="C78" s="95">
        <v>58</v>
      </c>
      <c r="D78" s="58">
        <v>101166</v>
      </c>
      <c r="E78" s="97" t="s">
        <v>12</v>
      </c>
      <c r="F78" s="58">
        <v>21414</v>
      </c>
      <c r="G78" s="59">
        <v>81</v>
      </c>
    </row>
    <row r="79" spans="1:7">
      <c r="A79" s="22">
        <v>77</v>
      </c>
      <c r="B79" s="62" t="s">
        <v>93</v>
      </c>
      <c r="C79" s="95">
        <v>5894</v>
      </c>
      <c r="D79" s="58">
        <v>84247.5</v>
      </c>
      <c r="E79" s="50" t="s">
        <v>9</v>
      </c>
      <c r="F79" s="58">
        <v>55291.320000000007</v>
      </c>
      <c r="G79" s="59">
        <v>1398.37</v>
      </c>
    </row>
    <row r="80" spans="1:7" ht="24">
      <c r="A80" s="22">
        <v>78</v>
      </c>
      <c r="B80" s="62" t="s">
        <v>94</v>
      </c>
      <c r="C80" s="95">
        <v>238</v>
      </c>
      <c r="D80" s="58">
        <v>69747</v>
      </c>
      <c r="E80" s="97" t="s">
        <v>12</v>
      </c>
      <c r="F80" s="58">
        <v>36668</v>
      </c>
      <c r="G80" s="59">
        <v>712</v>
      </c>
    </row>
    <row r="81" spans="1:7" ht="24">
      <c r="A81" s="22">
        <v>79</v>
      </c>
      <c r="B81" s="62" t="s">
        <v>95</v>
      </c>
      <c r="C81" s="95">
        <v>802</v>
      </c>
      <c r="D81" s="58">
        <v>3300</v>
      </c>
      <c r="E81" s="97" t="s">
        <v>12</v>
      </c>
      <c r="F81" s="58">
        <v>7200</v>
      </c>
      <c r="G81" s="59">
        <v>270</v>
      </c>
    </row>
    <row r="82" spans="1:7" ht="24">
      <c r="A82" s="22">
        <v>80</v>
      </c>
      <c r="B82" s="62" t="s">
        <v>96</v>
      </c>
      <c r="C82" s="95">
        <v>9157</v>
      </c>
      <c r="D82" s="58">
        <v>148048</v>
      </c>
      <c r="E82" s="106" t="s">
        <v>69</v>
      </c>
      <c r="F82" s="58">
        <v>77951</v>
      </c>
      <c r="G82" s="59">
        <v>1232</v>
      </c>
    </row>
    <row r="83" spans="1:7" ht="24">
      <c r="A83" s="22">
        <v>81</v>
      </c>
      <c r="B83" s="62" t="s">
        <v>97</v>
      </c>
      <c r="C83" s="95">
        <v>632</v>
      </c>
      <c r="D83" s="58">
        <v>0</v>
      </c>
      <c r="E83" s="97" t="s">
        <v>12</v>
      </c>
      <c r="F83" s="58">
        <v>0</v>
      </c>
      <c r="G83" s="59">
        <v>0</v>
      </c>
    </row>
    <row r="84" spans="1:7" ht="24">
      <c r="A84" s="22">
        <v>82</v>
      </c>
      <c r="B84" s="62" t="s">
        <v>98</v>
      </c>
      <c r="C84" s="95">
        <v>65</v>
      </c>
      <c r="D84" s="58">
        <v>53336</v>
      </c>
      <c r="E84" s="97" t="s">
        <v>12</v>
      </c>
      <c r="F84" s="58">
        <v>22518</v>
      </c>
      <c r="G84" s="59">
        <v>177</v>
      </c>
    </row>
    <row r="85" spans="1:7" ht="24">
      <c r="A85" s="22">
        <v>83</v>
      </c>
      <c r="B85" s="62" t="s">
        <v>99</v>
      </c>
      <c r="C85" s="95">
        <v>25</v>
      </c>
      <c r="D85" s="58">
        <v>0</v>
      </c>
      <c r="E85" s="97" t="s">
        <v>12</v>
      </c>
      <c r="F85" s="58">
        <v>0</v>
      </c>
      <c r="G85" s="59">
        <v>120</v>
      </c>
    </row>
    <row r="86" spans="1:7" ht="24">
      <c r="A86" s="22">
        <v>84</v>
      </c>
      <c r="B86" s="62" t="s">
        <v>100</v>
      </c>
      <c r="C86" s="95">
        <v>958</v>
      </c>
      <c r="D86" s="58">
        <v>23760</v>
      </c>
      <c r="E86" s="97" t="s">
        <v>12</v>
      </c>
      <c r="F86" s="58">
        <v>8300</v>
      </c>
      <c r="G86" s="59">
        <v>460</v>
      </c>
    </row>
    <row r="87" spans="1:7" ht="24">
      <c r="A87" s="22">
        <v>85</v>
      </c>
      <c r="B87" s="62" t="s">
        <v>101</v>
      </c>
      <c r="C87" s="95">
        <v>91</v>
      </c>
      <c r="D87" s="58">
        <v>97559</v>
      </c>
      <c r="E87" s="97" t="s">
        <v>12</v>
      </c>
      <c r="F87" s="58">
        <v>72118.19</v>
      </c>
      <c r="G87" s="59">
        <v>1794.7</v>
      </c>
    </row>
    <row r="88" spans="1:7" ht="24">
      <c r="A88" s="22">
        <v>86</v>
      </c>
      <c r="B88" s="62" t="s">
        <v>102</v>
      </c>
      <c r="C88" s="95">
        <v>1815</v>
      </c>
      <c r="D88" s="58">
        <v>193004</v>
      </c>
      <c r="E88" s="50" t="s">
        <v>9</v>
      </c>
      <c r="F88" s="58">
        <v>25954</v>
      </c>
      <c r="G88" s="59">
        <v>325</v>
      </c>
    </row>
    <row r="89" spans="1:7" ht="24">
      <c r="A89" s="22">
        <v>87</v>
      </c>
      <c r="B89" s="62" t="s">
        <v>103</v>
      </c>
      <c r="C89" s="95">
        <v>436</v>
      </c>
      <c r="D89" s="58">
        <v>68003</v>
      </c>
      <c r="E89" s="97" t="s">
        <v>12</v>
      </c>
      <c r="F89" s="58">
        <v>16429</v>
      </c>
      <c r="G89" s="59">
        <v>138.5</v>
      </c>
    </row>
    <row r="90" spans="1:7" ht="24">
      <c r="A90" s="22">
        <v>88</v>
      </c>
      <c r="B90" s="62" t="s">
        <v>104</v>
      </c>
      <c r="C90" s="95">
        <v>188</v>
      </c>
      <c r="D90" s="58">
        <v>73733</v>
      </c>
      <c r="E90" s="97" t="s">
        <v>12</v>
      </c>
      <c r="F90" s="58">
        <v>36915</v>
      </c>
      <c r="G90" s="59">
        <v>153</v>
      </c>
    </row>
    <row r="91" spans="1:7" ht="24">
      <c r="A91" s="22">
        <v>89</v>
      </c>
      <c r="B91" s="62" t="s">
        <v>105</v>
      </c>
      <c r="C91" s="95">
        <v>587</v>
      </c>
      <c r="D91" s="58">
        <v>130065</v>
      </c>
      <c r="E91" s="97" t="s">
        <v>12</v>
      </c>
      <c r="F91" s="58">
        <v>18781</v>
      </c>
      <c r="G91" s="59">
        <v>190.8</v>
      </c>
    </row>
    <row r="92" spans="1:7" ht="24">
      <c r="A92" s="22">
        <v>90</v>
      </c>
      <c r="B92" s="62" t="s">
        <v>106</v>
      </c>
      <c r="C92" s="95">
        <v>265</v>
      </c>
      <c r="D92" s="58">
        <v>52800</v>
      </c>
      <c r="E92" s="97" t="s">
        <v>12</v>
      </c>
      <c r="F92" s="58">
        <v>14642</v>
      </c>
      <c r="G92" s="59">
        <v>106.5</v>
      </c>
    </row>
    <row r="93" spans="1:7" ht="24">
      <c r="A93" s="22">
        <v>91</v>
      </c>
      <c r="B93" s="62" t="s">
        <v>107</v>
      </c>
      <c r="C93" s="95">
        <v>5771</v>
      </c>
      <c r="D93" s="58">
        <v>37869</v>
      </c>
      <c r="E93" s="97" t="s">
        <v>19</v>
      </c>
      <c r="F93" s="58">
        <v>19420</v>
      </c>
      <c r="G93" s="59">
        <v>563</v>
      </c>
    </row>
    <row r="94" spans="1:7" ht="24">
      <c r="A94" s="22">
        <v>92</v>
      </c>
      <c r="B94" s="62" t="s">
        <v>108</v>
      </c>
      <c r="C94" s="95">
        <v>3884</v>
      </c>
      <c r="D94" s="58">
        <v>105600</v>
      </c>
      <c r="E94" s="50" t="s">
        <v>9</v>
      </c>
      <c r="F94" s="58">
        <v>71244</v>
      </c>
      <c r="G94" s="59">
        <v>927</v>
      </c>
    </row>
    <row r="95" spans="1:7" ht="24">
      <c r="A95" s="22">
        <v>93</v>
      </c>
      <c r="B95" s="62" t="s">
        <v>109</v>
      </c>
      <c r="C95" s="95">
        <v>748</v>
      </c>
      <c r="D95" s="58">
        <v>10000</v>
      </c>
      <c r="E95" s="97" t="s">
        <v>12</v>
      </c>
      <c r="F95" s="58">
        <v>6060</v>
      </c>
      <c r="G95" s="59">
        <v>60</v>
      </c>
    </row>
    <row r="96" spans="1:7" ht="24">
      <c r="A96" s="22">
        <v>94</v>
      </c>
      <c r="B96" s="62" t="s">
        <v>110</v>
      </c>
      <c r="C96" s="95">
        <v>3287</v>
      </c>
      <c r="D96" s="58">
        <v>134400</v>
      </c>
      <c r="E96" s="50" t="s">
        <v>9</v>
      </c>
      <c r="F96" s="58">
        <v>76200</v>
      </c>
      <c r="G96" s="59">
        <v>1208.93</v>
      </c>
    </row>
    <row r="97" spans="1:7" ht="24">
      <c r="A97" s="22">
        <v>95</v>
      </c>
      <c r="B97" s="62" t="s">
        <v>111</v>
      </c>
      <c r="C97" s="95">
        <v>1956</v>
      </c>
      <c r="D97" s="58">
        <v>6178</v>
      </c>
      <c r="E97" s="97" t="s">
        <v>19</v>
      </c>
      <c r="F97" s="58">
        <v>6178</v>
      </c>
      <c r="G97" s="59">
        <v>300</v>
      </c>
    </row>
    <row r="98" spans="1:7" ht="24">
      <c r="A98" s="22">
        <v>96</v>
      </c>
      <c r="B98" s="62" t="s">
        <v>112</v>
      </c>
      <c r="C98" s="95">
        <v>215</v>
      </c>
      <c r="D98" s="58">
        <v>4560</v>
      </c>
      <c r="E98" s="97" t="s">
        <v>12</v>
      </c>
      <c r="F98" s="58">
        <v>7494.65</v>
      </c>
      <c r="G98" s="59">
        <v>780</v>
      </c>
    </row>
    <row r="99" spans="1:7" ht="24">
      <c r="A99" s="22">
        <v>97</v>
      </c>
      <c r="B99" s="62" t="s">
        <v>113</v>
      </c>
      <c r="C99" s="95">
        <v>270</v>
      </c>
      <c r="D99" s="58">
        <v>10000</v>
      </c>
      <c r="E99" s="97" t="s">
        <v>12</v>
      </c>
      <c r="F99" s="58">
        <v>570</v>
      </c>
      <c r="G99" s="59">
        <v>30.12</v>
      </c>
    </row>
    <row r="100" spans="1:7" ht="24">
      <c r="A100" s="22">
        <v>98</v>
      </c>
      <c r="B100" s="62" t="s">
        <v>114</v>
      </c>
      <c r="C100" s="95">
        <v>203</v>
      </c>
      <c r="D100" s="58">
        <v>2500</v>
      </c>
      <c r="E100" s="97" t="s">
        <v>12</v>
      </c>
      <c r="F100" s="58">
        <v>3580</v>
      </c>
      <c r="G100" s="59">
        <v>60</v>
      </c>
    </row>
    <row r="101" spans="1:7">
      <c r="A101" s="22">
        <v>99</v>
      </c>
      <c r="B101" s="62" t="s">
        <v>115</v>
      </c>
      <c r="C101" s="95">
        <v>0</v>
      </c>
      <c r="D101" s="105" t="s">
        <v>75</v>
      </c>
      <c r="E101" s="105"/>
      <c r="F101" s="105"/>
      <c r="G101" s="59"/>
    </row>
    <row r="102" spans="1:7" ht="24">
      <c r="A102" s="22">
        <v>100</v>
      </c>
      <c r="B102" s="62" t="s">
        <v>116</v>
      </c>
      <c r="C102" s="95">
        <v>4465</v>
      </c>
      <c r="D102" s="58">
        <v>161196</v>
      </c>
      <c r="E102" s="50" t="s">
        <v>9</v>
      </c>
      <c r="F102" s="58">
        <v>39001</v>
      </c>
      <c r="G102" s="59">
        <v>2218.42</v>
      </c>
    </row>
    <row r="103" spans="1:7" ht="24">
      <c r="A103" s="22">
        <v>101</v>
      </c>
      <c r="B103" s="62" t="s">
        <v>117</v>
      </c>
      <c r="C103" s="95">
        <v>73</v>
      </c>
      <c r="D103" s="58">
        <v>41420</v>
      </c>
      <c r="E103" s="97" t="s">
        <v>12</v>
      </c>
      <c r="F103" s="58">
        <v>22570</v>
      </c>
      <c r="G103" s="59">
        <v>280</v>
      </c>
    </row>
    <row r="104" spans="1:7" ht="24">
      <c r="A104" s="22">
        <v>102</v>
      </c>
      <c r="B104" s="62" t="s">
        <v>118</v>
      </c>
      <c r="C104" s="95">
        <v>202</v>
      </c>
      <c r="D104" s="58">
        <v>17000</v>
      </c>
      <c r="E104" s="97" t="s">
        <v>12</v>
      </c>
      <c r="F104" s="58">
        <v>3960</v>
      </c>
      <c r="G104" s="59">
        <v>219</v>
      </c>
    </row>
    <row r="105" spans="1:7" ht="24">
      <c r="A105" s="22">
        <v>103</v>
      </c>
      <c r="B105" s="62" t="s">
        <v>119</v>
      </c>
      <c r="C105" s="95">
        <v>160</v>
      </c>
      <c r="D105" s="58">
        <v>69542</v>
      </c>
      <c r="E105" s="97" t="s">
        <v>12</v>
      </c>
      <c r="F105" s="58">
        <v>21664</v>
      </c>
      <c r="G105" s="59">
        <v>260</v>
      </c>
    </row>
    <row r="106" spans="1:7" ht="24">
      <c r="A106" s="22">
        <v>104</v>
      </c>
      <c r="B106" s="62" t="s">
        <v>120</v>
      </c>
      <c r="C106" s="95">
        <v>774</v>
      </c>
      <c r="D106" s="58">
        <v>0</v>
      </c>
      <c r="E106" s="97" t="s">
        <v>12</v>
      </c>
      <c r="F106" s="58">
        <v>1600</v>
      </c>
      <c r="G106" s="59">
        <v>165</v>
      </c>
    </row>
    <row r="107" spans="1:7" ht="24">
      <c r="A107" s="22">
        <v>105</v>
      </c>
      <c r="B107" s="62" t="s">
        <v>121</v>
      </c>
      <c r="C107" s="95">
        <v>255</v>
      </c>
      <c r="D107" s="58">
        <v>30610</v>
      </c>
      <c r="E107" s="97" t="s">
        <v>12</v>
      </c>
      <c r="F107" s="58">
        <v>17404</v>
      </c>
      <c r="G107" s="59">
        <v>159</v>
      </c>
    </row>
    <row r="108" spans="1:7" ht="24">
      <c r="A108" s="22">
        <v>106</v>
      </c>
      <c r="B108" s="62" t="s">
        <v>122</v>
      </c>
      <c r="C108" s="95">
        <v>831</v>
      </c>
      <c r="D108" s="58">
        <v>23945</v>
      </c>
      <c r="E108" s="97" t="s">
        <v>12</v>
      </c>
      <c r="F108" s="58">
        <v>2559</v>
      </c>
      <c r="G108" s="59">
        <v>96</v>
      </c>
    </row>
    <row r="109" spans="1:7" ht="24">
      <c r="A109" s="22">
        <v>107</v>
      </c>
      <c r="B109" s="62" t="s">
        <v>123</v>
      </c>
      <c r="C109" s="95">
        <v>994</v>
      </c>
      <c r="D109" s="58">
        <v>0</v>
      </c>
      <c r="E109" s="97" t="s">
        <v>12</v>
      </c>
      <c r="F109" s="58">
        <v>12690</v>
      </c>
      <c r="G109" s="59">
        <v>190</v>
      </c>
    </row>
    <row r="110" spans="1:7" ht="24">
      <c r="A110" s="22">
        <v>108</v>
      </c>
      <c r="B110" s="62" t="s">
        <v>124</v>
      </c>
      <c r="C110" s="95">
        <v>91</v>
      </c>
      <c r="D110" s="58">
        <v>15000</v>
      </c>
      <c r="E110" s="97" t="s">
        <v>12</v>
      </c>
      <c r="F110" s="58">
        <v>7070</v>
      </c>
      <c r="G110" s="59">
        <v>183</v>
      </c>
    </row>
    <row r="111" spans="1:7" ht="24">
      <c r="A111" s="22">
        <v>109</v>
      </c>
      <c r="B111" s="55" t="s">
        <v>125</v>
      </c>
      <c r="C111" s="58">
        <v>1114</v>
      </c>
      <c r="D111" s="58">
        <v>73000</v>
      </c>
      <c r="E111" s="97" t="s">
        <v>12</v>
      </c>
      <c r="F111" s="58">
        <v>47950</v>
      </c>
      <c r="G111" s="59">
        <v>380</v>
      </c>
    </row>
    <row r="112" spans="1:7" ht="24">
      <c r="A112" s="22">
        <v>110</v>
      </c>
      <c r="B112" s="55" t="s">
        <v>126</v>
      </c>
      <c r="C112" s="58">
        <v>119</v>
      </c>
      <c r="D112" s="58">
        <v>0</v>
      </c>
      <c r="E112" s="97" t="s">
        <v>12</v>
      </c>
      <c r="F112" s="58">
        <v>0</v>
      </c>
      <c r="G112" s="59">
        <v>41</v>
      </c>
    </row>
    <row r="113" spans="1:7">
      <c r="A113" s="22">
        <v>111</v>
      </c>
      <c r="B113" s="55" t="s">
        <v>127</v>
      </c>
      <c r="C113" s="58">
        <v>6273</v>
      </c>
      <c r="D113" s="58">
        <v>237920</v>
      </c>
      <c r="E113" s="50" t="s">
        <v>9</v>
      </c>
      <c r="F113" s="58">
        <v>112230.39999999999</v>
      </c>
      <c r="G113" s="59">
        <v>1569</v>
      </c>
    </row>
    <row r="114" spans="1:7" ht="24">
      <c r="A114" s="22">
        <v>112</v>
      </c>
      <c r="B114" s="55" t="s">
        <v>128</v>
      </c>
      <c r="C114" s="58">
        <v>3301</v>
      </c>
      <c r="D114" s="58">
        <v>66681.350000000006</v>
      </c>
      <c r="E114" s="50" t="s">
        <v>9</v>
      </c>
      <c r="F114" s="58">
        <v>30170</v>
      </c>
      <c r="G114" s="59">
        <v>1756.22</v>
      </c>
    </row>
    <row r="115" spans="1:7" ht="24">
      <c r="A115" s="22">
        <v>113</v>
      </c>
      <c r="B115" s="55" t="s">
        <v>129</v>
      </c>
      <c r="C115" s="58">
        <v>0</v>
      </c>
      <c r="D115" s="58">
        <v>0</v>
      </c>
      <c r="E115" s="97" t="s">
        <v>12</v>
      </c>
      <c r="F115" s="58">
        <v>0</v>
      </c>
      <c r="G115" s="59">
        <v>0</v>
      </c>
    </row>
    <row r="116" spans="1:7" ht="24">
      <c r="A116" s="22">
        <v>114</v>
      </c>
      <c r="B116" s="55" t="s">
        <v>130</v>
      </c>
      <c r="C116" s="58">
        <v>0</v>
      </c>
      <c r="D116" s="58">
        <v>0</v>
      </c>
      <c r="E116" s="97" t="s">
        <v>12</v>
      </c>
      <c r="F116" s="58">
        <v>0</v>
      </c>
      <c r="G116" s="59">
        <v>0</v>
      </c>
    </row>
    <row r="117" spans="1:7" ht="24">
      <c r="A117" s="22">
        <v>115</v>
      </c>
      <c r="B117" s="55" t="s">
        <v>131</v>
      </c>
      <c r="C117" s="58">
        <v>705</v>
      </c>
      <c r="D117" s="58">
        <v>85800</v>
      </c>
      <c r="E117" s="97" t="s">
        <v>12</v>
      </c>
      <c r="F117" s="58">
        <v>37920</v>
      </c>
      <c r="G117" s="59">
        <v>510</v>
      </c>
    </row>
    <row r="118" spans="1:7" ht="24">
      <c r="A118" s="22">
        <v>116</v>
      </c>
      <c r="B118" s="55" t="s">
        <v>132</v>
      </c>
      <c r="C118" s="58">
        <v>0</v>
      </c>
      <c r="D118" s="58">
        <v>0</v>
      </c>
      <c r="E118" s="97" t="s">
        <v>12</v>
      </c>
      <c r="F118" s="58">
        <v>0</v>
      </c>
      <c r="G118" s="59">
        <v>0</v>
      </c>
    </row>
    <row r="119" spans="1:7" ht="24">
      <c r="A119" s="22">
        <v>117</v>
      </c>
      <c r="B119" s="55" t="s">
        <v>133</v>
      </c>
      <c r="C119" s="58">
        <v>878</v>
      </c>
      <c r="D119" s="58"/>
      <c r="E119" s="97" t="s">
        <v>12</v>
      </c>
      <c r="F119" s="58"/>
      <c r="G119" s="59"/>
    </row>
    <row r="120" spans="1:7" ht="24">
      <c r="A120" s="22">
        <v>118</v>
      </c>
      <c r="B120" s="55" t="s">
        <v>134</v>
      </c>
      <c r="C120" s="58">
        <v>27</v>
      </c>
      <c r="D120" s="58"/>
      <c r="E120" s="97" t="s">
        <v>12</v>
      </c>
      <c r="F120" s="58"/>
      <c r="G120" s="59"/>
    </row>
    <row r="121" spans="1:7" ht="24">
      <c r="A121" s="22">
        <v>119</v>
      </c>
      <c r="B121" s="55" t="s">
        <v>135</v>
      </c>
      <c r="C121" s="58">
        <v>2933</v>
      </c>
      <c r="D121" s="58">
        <v>116830</v>
      </c>
      <c r="E121" s="50" t="s">
        <v>9</v>
      </c>
      <c r="F121" s="58">
        <v>70907</v>
      </c>
      <c r="G121" s="59">
        <v>1572.2</v>
      </c>
    </row>
    <row r="122" spans="1:7" ht="24">
      <c r="A122" s="22">
        <v>120</v>
      </c>
      <c r="B122" s="55" t="s">
        <v>136</v>
      </c>
      <c r="C122" s="58">
        <v>0</v>
      </c>
      <c r="D122" s="58">
        <v>0</v>
      </c>
      <c r="E122" s="97" t="s">
        <v>12</v>
      </c>
      <c r="F122" s="58">
        <v>0</v>
      </c>
      <c r="G122" s="59">
        <v>0</v>
      </c>
    </row>
    <row r="123" spans="1:7" ht="24">
      <c r="A123" s="22">
        <v>121</v>
      </c>
      <c r="B123" s="55" t="s">
        <v>137</v>
      </c>
      <c r="C123" s="58">
        <v>0</v>
      </c>
      <c r="D123" s="58">
        <v>0</v>
      </c>
      <c r="E123" s="97" t="s">
        <v>12</v>
      </c>
      <c r="F123" s="58">
        <v>0</v>
      </c>
      <c r="G123" s="59">
        <v>0</v>
      </c>
    </row>
    <row r="124" spans="1:7" ht="24">
      <c r="A124" s="22">
        <v>122</v>
      </c>
      <c r="B124" s="55" t="s">
        <v>138</v>
      </c>
      <c r="C124" s="58">
        <v>0</v>
      </c>
      <c r="D124" s="58">
        <v>0</v>
      </c>
      <c r="E124" s="97" t="s">
        <v>12</v>
      </c>
      <c r="F124" s="58">
        <v>0</v>
      </c>
      <c r="G124" s="59">
        <v>0</v>
      </c>
    </row>
    <row r="125" spans="1:7" ht="24">
      <c r="A125" s="22">
        <v>123</v>
      </c>
      <c r="B125" s="55" t="s">
        <v>139</v>
      </c>
      <c r="C125" s="58">
        <v>458</v>
      </c>
      <c r="D125" s="58">
        <v>118548</v>
      </c>
      <c r="E125" s="97" t="s">
        <v>12</v>
      </c>
      <c r="F125" s="58">
        <v>28000</v>
      </c>
      <c r="G125" s="59">
        <v>650</v>
      </c>
    </row>
    <row r="126" spans="1:7" ht="24">
      <c r="A126" s="22">
        <v>124</v>
      </c>
      <c r="B126" s="55" t="s">
        <v>140</v>
      </c>
      <c r="C126" s="58">
        <v>4182</v>
      </c>
      <c r="D126" s="58">
        <v>497422</v>
      </c>
      <c r="E126" s="50" t="s">
        <v>9</v>
      </c>
      <c r="F126" s="58">
        <v>90975</v>
      </c>
      <c r="G126" s="59">
        <v>2072.1</v>
      </c>
    </row>
    <row r="127" spans="1:7" ht="24">
      <c r="A127" s="22">
        <v>125</v>
      </c>
      <c r="B127" s="55" t="s">
        <v>141</v>
      </c>
      <c r="C127" s="58">
        <v>0</v>
      </c>
      <c r="D127" s="58">
        <v>0</v>
      </c>
      <c r="E127" s="97" t="s">
        <v>12</v>
      </c>
      <c r="F127" s="58">
        <v>0</v>
      </c>
      <c r="G127" s="59">
        <v>0</v>
      </c>
    </row>
    <row r="128" spans="1:7" ht="24">
      <c r="A128" s="22">
        <v>126</v>
      </c>
      <c r="B128" s="55" t="s">
        <v>142</v>
      </c>
      <c r="C128" s="58">
        <v>0</v>
      </c>
      <c r="D128" s="58">
        <v>0</v>
      </c>
      <c r="E128" s="97" t="s">
        <v>12</v>
      </c>
      <c r="F128" s="58">
        <v>0</v>
      </c>
      <c r="G128" s="59">
        <v>0</v>
      </c>
    </row>
    <row r="129" spans="1:7" ht="24">
      <c r="A129" s="22">
        <v>127</v>
      </c>
      <c r="B129" s="55" t="s">
        <v>143</v>
      </c>
      <c r="C129" s="58">
        <v>2464</v>
      </c>
      <c r="D129" s="58">
        <v>81345</v>
      </c>
      <c r="E129" s="50" t="s">
        <v>9</v>
      </c>
      <c r="F129" s="58">
        <v>49467</v>
      </c>
      <c r="G129" s="59">
        <v>831</v>
      </c>
    </row>
    <row r="130" spans="1:7" ht="24">
      <c r="A130" s="22">
        <v>128</v>
      </c>
      <c r="B130" s="55" t="s">
        <v>144</v>
      </c>
      <c r="C130" s="58">
        <v>6303</v>
      </c>
      <c r="D130" s="58">
        <v>173000</v>
      </c>
      <c r="E130" s="50" t="s">
        <v>9</v>
      </c>
      <c r="F130" s="58">
        <v>85786</v>
      </c>
      <c r="G130" s="59">
        <v>5369</v>
      </c>
    </row>
    <row r="131" spans="1:7" ht="24">
      <c r="A131" s="22">
        <v>129</v>
      </c>
      <c r="B131" s="55" t="s">
        <v>145</v>
      </c>
      <c r="C131" s="58">
        <v>1051</v>
      </c>
      <c r="D131" s="58">
        <v>0</v>
      </c>
      <c r="E131" s="97" t="s">
        <v>12</v>
      </c>
      <c r="F131" s="58">
        <v>0</v>
      </c>
      <c r="G131" s="59">
        <v>316</v>
      </c>
    </row>
    <row r="132" spans="1:7" ht="24">
      <c r="A132" s="22">
        <v>130</v>
      </c>
      <c r="B132" s="55" t="s">
        <v>146</v>
      </c>
      <c r="C132" s="58">
        <v>0</v>
      </c>
      <c r="D132" s="58">
        <v>0</v>
      </c>
      <c r="E132" s="97" t="s">
        <v>12</v>
      </c>
      <c r="F132" s="58">
        <v>0</v>
      </c>
      <c r="G132" s="59">
        <v>0</v>
      </c>
    </row>
    <row r="133" spans="1:7" ht="36">
      <c r="A133" s="22">
        <v>131</v>
      </c>
      <c r="B133" s="55" t="s">
        <v>147</v>
      </c>
      <c r="C133" s="58">
        <v>0</v>
      </c>
      <c r="D133" s="58">
        <v>0</v>
      </c>
      <c r="E133" s="97" t="s">
        <v>12</v>
      </c>
      <c r="F133" s="58">
        <v>0</v>
      </c>
      <c r="G133" s="59">
        <v>0</v>
      </c>
    </row>
    <row r="134" spans="1:7" ht="24">
      <c r="A134" s="22">
        <v>132</v>
      </c>
      <c r="B134" s="55" t="s">
        <v>148</v>
      </c>
      <c r="C134" s="58">
        <v>332</v>
      </c>
      <c r="D134" s="58">
        <v>35298.230000000003</v>
      </c>
      <c r="E134" s="97" t="s">
        <v>12</v>
      </c>
      <c r="F134" s="58">
        <v>42902.710000000006</v>
      </c>
      <c r="G134" s="59">
        <v>1010</v>
      </c>
    </row>
    <row r="135" spans="1:7" ht="24">
      <c r="A135" s="22">
        <v>133</v>
      </c>
      <c r="B135" s="55" t="s">
        <v>149</v>
      </c>
      <c r="C135" s="58">
        <v>1315</v>
      </c>
      <c r="D135" s="58">
        <v>95031.22</v>
      </c>
      <c r="E135" s="50" t="s">
        <v>9</v>
      </c>
      <c r="F135" s="58">
        <v>44758.81</v>
      </c>
      <c r="G135" s="59">
        <v>1110</v>
      </c>
    </row>
    <row r="136" spans="1:7" ht="24">
      <c r="A136" s="22">
        <v>134</v>
      </c>
      <c r="B136" s="55" t="s">
        <v>150</v>
      </c>
      <c r="C136" s="58">
        <v>734</v>
      </c>
      <c r="D136" s="58">
        <v>33133</v>
      </c>
      <c r="E136" s="97" t="s">
        <v>12</v>
      </c>
      <c r="F136" s="58">
        <v>14690</v>
      </c>
      <c r="G136" s="59">
        <v>60</v>
      </c>
    </row>
    <row r="137" spans="1:7" ht="24">
      <c r="A137" s="22">
        <v>135</v>
      </c>
      <c r="B137" s="55" t="s">
        <v>151</v>
      </c>
      <c r="C137" s="58">
        <v>3700</v>
      </c>
      <c r="D137" s="58">
        <v>111888</v>
      </c>
      <c r="E137" s="50" t="s">
        <v>9</v>
      </c>
      <c r="F137" s="58">
        <v>56983</v>
      </c>
      <c r="G137" s="59">
        <v>2150</v>
      </c>
    </row>
    <row r="138" spans="1:7" ht="24">
      <c r="A138" s="22">
        <v>136</v>
      </c>
      <c r="B138" s="55" t="s">
        <v>152</v>
      </c>
      <c r="C138" s="58">
        <v>0</v>
      </c>
      <c r="D138" s="58">
        <v>0</v>
      </c>
      <c r="E138" s="97" t="s">
        <v>12</v>
      </c>
      <c r="F138" s="58">
        <v>0</v>
      </c>
      <c r="G138" s="59">
        <v>0</v>
      </c>
    </row>
    <row r="139" spans="1:7" ht="24">
      <c r="A139" s="22">
        <v>137</v>
      </c>
      <c r="B139" s="55" t="s">
        <v>153</v>
      </c>
      <c r="C139" s="58">
        <v>350</v>
      </c>
      <c r="D139" s="58">
        <v>57970</v>
      </c>
      <c r="E139" s="97" t="s">
        <v>12</v>
      </c>
      <c r="F139" s="58">
        <v>15248</v>
      </c>
      <c r="G139" s="59">
        <v>250</v>
      </c>
    </row>
    <row r="140" spans="1:7">
      <c r="A140" s="22">
        <v>138</v>
      </c>
      <c r="B140" s="55" t="s">
        <v>154</v>
      </c>
      <c r="C140" s="58">
        <v>474</v>
      </c>
      <c r="D140" s="58">
        <v>17170</v>
      </c>
      <c r="E140" s="97" t="s">
        <v>12</v>
      </c>
      <c r="F140" s="58">
        <v>12298</v>
      </c>
      <c r="G140" s="59">
        <v>70</v>
      </c>
    </row>
    <row r="141" spans="1:7">
      <c r="A141" s="22">
        <v>139</v>
      </c>
      <c r="B141" s="55" t="s">
        <v>155</v>
      </c>
      <c r="C141" s="58">
        <v>0</v>
      </c>
      <c r="D141" s="58">
        <v>0</v>
      </c>
      <c r="E141" s="97" t="s">
        <v>12</v>
      </c>
      <c r="F141" s="58">
        <v>0</v>
      </c>
      <c r="G141" s="59">
        <v>0</v>
      </c>
    </row>
    <row r="142" spans="1:7">
      <c r="A142" s="22">
        <v>140</v>
      </c>
      <c r="B142" s="55" t="s">
        <v>156</v>
      </c>
      <c r="C142" s="58">
        <v>0</v>
      </c>
      <c r="D142" s="58">
        <v>0</v>
      </c>
      <c r="E142" s="97" t="s">
        <v>12</v>
      </c>
      <c r="F142" s="58">
        <v>0</v>
      </c>
      <c r="G142" s="59">
        <v>0</v>
      </c>
    </row>
    <row r="143" spans="1:7" ht="24">
      <c r="A143" s="22">
        <v>141</v>
      </c>
      <c r="B143" s="55" t="s">
        <v>157</v>
      </c>
      <c r="C143" s="58">
        <v>2495</v>
      </c>
      <c r="D143" s="58">
        <v>66700</v>
      </c>
      <c r="E143" s="50" t="s">
        <v>9</v>
      </c>
      <c r="F143" s="58">
        <v>42578</v>
      </c>
      <c r="G143" s="59">
        <v>1500</v>
      </c>
    </row>
    <row r="144" spans="1:7" ht="24">
      <c r="A144" s="22">
        <v>142</v>
      </c>
      <c r="B144" s="55" t="s">
        <v>158</v>
      </c>
      <c r="C144" s="58">
        <v>0</v>
      </c>
      <c r="D144" s="58">
        <v>0</v>
      </c>
      <c r="E144" s="97" t="s">
        <v>12</v>
      </c>
      <c r="F144" s="58">
        <v>0</v>
      </c>
      <c r="G144" s="59">
        <v>0</v>
      </c>
    </row>
    <row r="145" spans="1:7" ht="24">
      <c r="A145" s="22">
        <v>143</v>
      </c>
      <c r="B145" s="55" t="s">
        <v>159</v>
      </c>
      <c r="C145" s="58">
        <v>1488</v>
      </c>
      <c r="D145" s="58">
        <v>58201</v>
      </c>
      <c r="E145" s="50" t="s">
        <v>9</v>
      </c>
      <c r="F145" s="58">
        <v>18245</v>
      </c>
      <c r="G145" s="59">
        <v>392</v>
      </c>
    </row>
    <row r="146" spans="1:7" ht="24">
      <c r="A146" s="22">
        <v>144</v>
      </c>
      <c r="B146" s="55" t="s">
        <v>160</v>
      </c>
      <c r="C146" s="58">
        <v>0</v>
      </c>
      <c r="D146" s="58">
        <v>0</v>
      </c>
      <c r="E146" s="97" t="s">
        <v>12</v>
      </c>
      <c r="F146" s="58">
        <v>0</v>
      </c>
      <c r="G146" s="59">
        <v>0</v>
      </c>
    </row>
    <row r="147" spans="1:7" ht="24">
      <c r="A147" s="22">
        <v>145</v>
      </c>
      <c r="B147" s="55" t="s">
        <v>161</v>
      </c>
      <c r="C147" s="58">
        <v>11491</v>
      </c>
      <c r="D147" s="58">
        <v>419535</v>
      </c>
      <c r="E147" s="50" t="s">
        <v>9</v>
      </c>
      <c r="F147" s="58">
        <v>113962</v>
      </c>
      <c r="G147" s="59">
        <v>6217</v>
      </c>
    </row>
    <row r="148" spans="1:7">
      <c r="A148" s="22">
        <v>146</v>
      </c>
      <c r="B148" s="55" t="s">
        <v>162</v>
      </c>
      <c r="C148" s="58">
        <v>7135</v>
      </c>
      <c r="D148" s="58">
        <v>61912</v>
      </c>
      <c r="E148" s="50" t="s">
        <v>9</v>
      </c>
      <c r="F148" s="58">
        <v>30859</v>
      </c>
      <c r="G148" s="59">
        <v>2654</v>
      </c>
    </row>
    <row r="149" spans="1:7" ht="24">
      <c r="A149" s="22">
        <v>147</v>
      </c>
      <c r="B149" s="55" t="s">
        <v>163</v>
      </c>
      <c r="C149" s="58">
        <v>1277</v>
      </c>
      <c r="D149" s="58">
        <v>45609</v>
      </c>
      <c r="E149" s="50" t="s">
        <v>9</v>
      </c>
      <c r="F149" s="58">
        <v>54000</v>
      </c>
      <c r="G149" s="59">
        <v>1603</v>
      </c>
    </row>
    <row r="150" spans="1:7" ht="24">
      <c r="A150" s="22">
        <v>148</v>
      </c>
      <c r="B150" s="55" t="s">
        <v>164</v>
      </c>
      <c r="C150" s="58">
        <v>767</v>
      </c>
      <c r="D150" s="58">
        <v>0</v>
      </c>
      <c r="E150" s="97" t="s">
        <v>12</v>
      </c>
      <c r="F150" s="58">
        <v>0</v>
      </c>
      <c r="G150" s="59">
        <v>200</v>
      </c>
    </row>
    <row r="151" spans="1:7" ht="24">
      <c r="A151" s="22">
        <v>149</v>
      </c>
      <c r="B151" s="55" t="s">
        <v>165</v>
      </c>
      <c r="C151" s="58">
        <v>1216</v>
      </c>
      <c r="D151" s="58">
        <v>28666</v>
      </c>
      <c r="E151" s="97" t="s">
        <v>19</v>
      </c>
      <c r="F151" s="58">
        <v>0</v>
      </c>
      <c r="G151" s="59">
        <v>85</v>
      </c>
    </row>
    <row r="152" spans="1:7">
      <c r="A152" s="22">
        <v>150</v>
      </c>
      <c r="B152" s="55" t="s">
        <v>166</v>
      </c>
      <c r="C152" s="58">
        <v>923</v>
      </c>
      <c r="D152" s="58">
        <v>56368</v>
      </c>
      <c r="E152" s="97" t="s">
        <v>12</v>
      </c>
      <c r="F152" s="58">
        <v>24525</v>
      </c>
      <c r="G152" s="59">
        <v>1248</v>
      </c>
    </row>
    <row r="153" spans="1:7" ht="24">
      <c r="A153" s="22">
        <v>151</v>
      </c>
      <c r="B153" s="55" t="s">
        <v>167</v>
      </c>
      <c r="C153" s="58">
        <v>6386</v>
      </c>
      <c r="D153" s="58">
        <v>92060</v>
      </c>
      <c r="E153" s="50" t="s">
        <v>9</v>
      </c>
      <c r="F153" s="58">
        <v>85095</v>
      </c>
      <c r="G153" s="59">
        <v>2359</v>
      </c>
    </row>
    <row r="154" spans="1:7" ht="24">
      <c r="A154" s="22">
        <v>152</v>
      </c>
      <c r="B154" s="55" t="s">
        <v>168</v>
      </c>
      <c r="C154" s="58">
        <v>6005</v>
      </c>
      <c r="D154" s="58">
        <v>48640</v>
      </c>
      <c r="E154" s="50" t="s">
        <v>9</v>
      </c>
      <c r="F154" s="58">
        <v>21109</v>
      </c>
      <c r="G154" s="59">
        <v>1500</v>
      </c>
    </row>
    <row r="155" spans="1:7" ht="24">
      <c r="A155" s="22">
        <v>153</v>
      </c>
      <c r="B155" s="55" t="s">
        <v>169</v>
      </c>
      <c r="C155" s="58">
        <v>3803</v>
      </c>
      <c r="D155" s="58">
        <v>48211</v>
      </c>
      <c r="E155" s="50" t="s">
        <v>9</v>
      </c>
      <c r="F155" s="58">
        <v>74201</v>
      </c>
      <c r="G155" s="59">
        <v>1693.4</v>
      </c>
    </row>
    <row r="156" spans="1:7" ht="24">
      <c r="A156" s="22">
        <v>154</v>
      </c>
      <c r="B156" s="55" t="s">
        <v>170</v>
      </c>
      <c r="C156" s="58">
        <v>4172</v>
      </c>
      <c r="D156" s="58">
        <v>155998</v>
      </c>
      <c r="E156" s="50" t="s">
        <v>9</v>
      </c>
      <c r="F156" s="58">
        <v>71304</v>
      </c>
      <c r="G156" s="59">
        <v>1343.03</v>
      </c>
    </row>
    <row r="157" spans="1:7" ht="24">
      <c r="A157" s="22">
        <v>155</v>
      </c>
      <c r="B157" s="55" t="s">
        <v>171</v>
      </c>
      <c r="C157" s="58">
        <v>7707</v>
      </c>
      <c r="D157" s="58">
        <v>154425</v>
      </c>
      <c r="E157" s="50" t="s">
        <v>9</v>
      </c>
      <c r="F157" s="58">
        <v>124112</v>
      </c>
      <c r="G157" s="59">
        <v>3841</v>
      </c>
    </row>
    <row r="158" spans="1:7">
      <c r="A158" s="22">
        <v>156</v>
      </c>
      <c r="B158" s="55" t="s">
        <v>172</v>
      </c>
      <c r="C158" s="58">
        <v>172</v>
      </c>
      <c r="D158" s="58">
        <v>0</v>
      </c>
      <c r="E158" s="97" t="s">
        <v>12</v>
      </c>
      <c r="F158" s="58">
        <v>24467</v>
      </c>
      <c r="G158" s="59">
        <v>0</v>
      </c>
    </row>
    <row r="159" spans="1:7" ht="24">
      <c r="A159" s="22">
        <v>157</v>
      </c>
      <c r="B159" s="55" t="s">
        <v>173</v>
      </c>
      <c r="C159" s="58">
        <v>171</v>
      </c>
      <c r="D159" s="58">
        <v>8454</v>
      </c>
      <c r="E159" s="97" t="s">
        <v>12</v>
      </c>
      <c r="F159" s="58">
        <v>18930</v>
      </c>
      <c r="G159" s="59">
        <v>846.8</v>
      </c>
    </row>
    <row r="160" spans="1:7" ht="24">
      <c r="A160" s="22">
        <v>158</v>
      </c>
      <c r="B160" s="55" t="s">
        <v>174</v>
      </c>
      <c r="C160" s="58">
        <v>2854</v>
      </c>
      <c r="D160" s="58">
        <v>36000</v>
      </c>
      <c r="E160" s="97" t="s">
        <v>19</v>
      </c>
      <c r="F160" s="58">
        <v>30600</v>
      </c>
      <c r="G160" s="59">
        <v>974.36</v>
      </c>
    </row>
    <row r="161" spans="1:7" ht="24">
      <c r="A161" s="22">
        <v>159</v>
      </c>
      <c r="B161" s="55" t="s">
        <v>175</v>
      </c>
      <c r="C161" s="58">
        <v>2016</v>
      </c>
      <c r="D161" s="58">
        <v>34002</v>
      </c>
      <c r="E161" s="97" t="s">
        <v>19</v>
      </c>
      <c r="F161" s="58">
        <v>14528</v>
      </c>
      <c r="G161" s="59">
        <v>516</v>
      </c>
    </row>
    <row r="162" spans="1:7" ht="36">
      <c r="A162" s="22">
        <v>160</v>
      </c>
      <c r="B162" s="55" t="s">
        <v>176</v>
      </c>
      <c r="C162" s="58">
        <v>1055</v>
      </c>
      <c r="D162" s="58">
        <v>36668</v>
      </c>
      <c r="E162" s="97" t="s">
        <v>12</v>
      </c>
      <c r="F162" s="58">
        <v>14796</v>
      </c>
      <c r="G162" s="59">
        <v>378</v>
      </c>
    </row>
    <row r="163" spans="1:7" ht="24">
      <c r="A163" s="22">
        <v>161</v>
      </c>
      <c r="B163" s="55" t="s">
        <v>177</v>
      </c>
      <c r="C163" s="58">
        <v>4919</v>
      </c>
      <c r="D163" s="58">
        <v>167992</v>
      </c>
      <c r="E163" s="50" t="s">
        <v>9</v>
      </c>
      <c r="F163" s="58">
        <v>50991</v>
      </c>
      <c r="G163" s="59">
        <v>2075</v>
      </c>
    </row>
    <row r="164" spans="1:7" ht="24">
      <c r="A164" s="22">
        <v>162</v>
      </c>
      <c r="B164" s="55" t="s">
        <v>178</v>
      </c>
      <c r="C164" s="58">
        <v>3394</v>
      </c>
      <c r="D164" s="58">
        <v>113005</v>
      </c>
      <c r="E164" s="50" t="s">
        <v>9</v>
      </c>
      <c r="F164" s="58">
        <v>80479</v>
      </c>
      <c r="G164" s="59">
        <v>1742.73</v>
      </c>
    </row>
    <row r="165" spans="1:7" ht="24">
      <c r="A165" s="22">
        <v>163</v>
      </c>
      <c r="B165" s="55" t="s">
        <v>179</v>
      </c>
      <c r="C165" s="58">
        <v>985</v>
      </c>
      <c r="D165" s="58">
        <v>110000</v>
      </c>
      <c r="E165" s="97" t="s">
        <v>12</v>
      </c>
      <c r="F165" s="58">
        <v>35418</v>
      </c>
      <c r="G165" s="59">
        <v>708</v>
      </c>
    </row>
    <row r="166" spans="1:7" ht="24">
      <c r="A166" s="22">
        <v>164</v>
      </c>
      <c r="B166" s="55" t="s">
        <v>180</v>
      </c>
      <c r="C166" s="58">
        <v>1273</v>
      </c>
      <c r="D166" s="58">
        <v>23000</v>
      </c>
      <c r="E166" s="97" t="s">
        <v>19</v>
      </c>
      <c r="F166" s="58">
        <v>19690</v>
      </c>
      <c r="G166" s="59">
        <v>382.25</v>
      </c>
    </row>
    <row r="167" spans="1:7" ht="24">
      <c r="A167" s="22">
        <v>165</v>
      </c>
      <c r="B167" s="55" t="s">
        <v>181</v>
      </c>
      <c r="C167" s="58">
        <v>2827</v>
      </c>
      <c r="D167" s="58">
        <v>108282</v>
      </c>
      <c r="E167" s="50" t="s">
        <v>9</v>
      </c>
      <c r="F167" s="58">
        <v>40994</v>
      </c>
      <c r="G167" s="59">
        <v>1516</v>
      </c>
    </row>
    <row r="168" spans="1:7" ht="24">
      <c r="A168" s="22">
        <v>166</v>
      </c>
      <c r="B168" s="55" t="s">
        <v>182</v>
      </c>
      <c r="C168" s="58">
        <v>8452</v>
      </c>
      <c r="D168" s="58">
        <v>151544.29999999999</v>
      </c>
      <c r="E168" s="50" t="s">
        <v>9</v>
      </c>
      <c r="F168" s="58">
        <v>71668.03</v>
      </c>
      <c r="G168" s="59">
        <v>4258.33</v>
      </c>
    </row>
    <row r="169" spans="1:7" ht="24">
      <c r="A169" s="22">
        <v>167</v>
      </c>
      <c r="B169" s="55" t="s">
        <v>183</v>
      </c>
      <c r="C169" s="58">
        <v>3012</v>
      </c>
      <c r="D169" s="58">
        <v>275403</v>
      </c>
      <c r="E169" s="50" t="s">
        <v>9</v>
      </c>
      <c r="F169" s="58">
        <v>40134</v>
      </c>
      <c r="G169" s="59">
        <v>4551.28</v>
      </c>
    </row>
    <row r="170" spans="1:7" ht="24">
      <c r="A170" s="22">
        <v>168</v>
      </c>
      <c r="B170" s="55" t="s">
        <v>184</v>
      </c>
      <c r="C170" s="58">
        <v>437</v>
      </c>
      <c r="D170" s="58">
        <v>214000</v>
      </c>
      <c r="E170" s="50" t="s">
        <v>9</v>
      </c>
      <c r="F170" s="58">
        <v>52000</v>
      </c>
      <c r="G170" s="59">
        <v>759.68</v>
      </c>
    </row>
    <row r="171" spans="1:7">
      <c r="A171" s="22">
        <v>169</v>
      </c>
      <c r="B171" s="55" t="s">
        <v>185</v>
      </c>
      <c r="C171" s="58">
        <v>2149</v>
      </c>
      <c r="D171" s="58">
        <v>20333</v>
      </c>
      <c r="E171" s="97" t="s">
        <v>19</v>
      </c>
      <c r="F171" s="58">
        <v>29363</v>
      </c>
      <c r="G171" s="59">
        <v>0</v>
      </c>
    </row>
    <row r="172" spans="1:7" ht="24">
      <c r="A172" s="22">
        <v>170</v>
      </c>
      <c r="B172" s="55" t="s">
        <v>186</v>
      </c>
      <c r="C172" s="58">
        <v>2388</v>
      </c>
      <c r="D172" s="58">
        <v>38500</v>
      </c>
      <c r="E172" s="97" t="s">
        <v>19</v>
      </c>
      <c r="F172" s="58">
        <v>0</v>
      </c>
      <c r="G172" s="59">
        <v>0</v>
      </c>
    </row>
    <row r="173" spans="1:7" ht="24">
      <c r="A173" s="22">
        <v>171</v>
      </c>
      <c r="B173" s="55" t="s">
        <v>187</v>
      </c>
      <c r="C173" s="58">
        <v>0</v>
      </c>
      <c r="D173" s="58">
        <v>0</v>
      </c>
      <c r="E173" s="97" t="s">
        <v>12</v>
      </c>
      <c r="F173" s="58">
        <v>0</v>
      </c>
      <c r="G173" s="59">
        <v>0</v>
      </c>
    </row>
    <row r="174" spans="1:7" ht="24">
      <c r="A174" s="22">
        <v>172</v>
      </c>
      <c r="B174" s="55" t="s">
        <v>188</v>
      </c>
      <c r="C174" s="58">
        <v>1373</v>
      </c>
      <c r="D174" s="58">
        <v>21000</v>
      </c>
      <c r="E174" s="50" t="s">
        <v>9</v>
      </c>
      <c r="F174" s="58">
        <v>0</v>
      </c>
      <c r="G174" s="59">
        <v>245</v>
      </c>
    </row>
    <row r="175" spans="1:7" ht="24">
      <c r="A175" s="22">
        <v>173</v>
      </c>
      <c r="B175" s="55" t="s">
        <v>189</v>
      </c>
      <c r="C175" s="58">
        <v>1999</v>
      </c>
      <c r="D175" s="58">
        <v>38000</v>
      </c>
      <c r="E175" s="97" t="s">
        <v>19</v>
      </c>
      <c r="F175" s="58">
        <v>0</v>
      </c>
      <c r="G175" s="59">
        <v>420</v>
      </c>
    </row>
    <row r="176" spans="1:7" ht="24">
      <c r="A176" s="22">
        <v>174</v>
      </c>
      <c r="B176" s="55" t="s">
        <v>190</v>
      </c>
      <c r="C176" s="58">
        <v>1717</v>
      </c>
      <c r="D176" s="58">
        <v>120000</v>
      </c>
      <c r="E176" s="50" t="s">
        <v>9</v>
      </c>
      <c r="F176" s="58">
        <v>68000</v>
      </c>
      <c r="G176" s="59">
        <v>1281</v>
      </c>
    </row>
    <row r="177" spans="1:7" ht="24">
      <c r="A177" s="22">
        <v>175</v>
      </c>
      <c r="B177" s="55" t="s">
        <v>191</v>
      </c>
      <c r="C177" s="58">
        <v>2494</v>
      </c>
      <c r="D177" s="58">
        <v>23928</v>
      </c>
      <c r="E177" s="97" t="s">
        <v>19</v>
      </c>
      <c r="F177" s="58">
        <v>0</v>
      </c>
      <c r="G177" s="59">
        <v>166</v>
      </c>
    </row>
    <row r="178" spans="1:7" ht="24">
      <c r="A178" s="22">
        <v>176</v>
      </c>
      <c r="B178" s="55" t="s">
        <v>192</v>
      </c>
      <c r="C178" s="58">
        <v>1534</v>
      </c>
      <c r="D178" s="58">
        <v>12150</v>
      </c>
      <c r="E178" s="97" t="s">
        <v>19</v>
      </c>
      <c r="F178" s="58">
        <v>0</v>
      </c>
      <c r="G178" s="59">
        <v>0</v>
      </c>
    </row>
    <row r="179" spans="1:7" ht="36">
      <c r="A179" s="22">
        <v>177</v>
      </c>
      <c r="B179" s="55" t="s">
        <v>193</v>
      </c>
      <c r="C179" s="58">
        <v>839</v>
      </c>
      <c r="D179" s="58">
        <v>13000</v>
      </c>
      <c r="E179" s="97" t="s">
        <v>12</v>
      </c>
      <c r="F179" s="58">
        <v>0</v>
      </c>
      <c r="G179" s="59">
        <v>225</v>
      </c>
    </row>
    <row r="180" spans="1:7" ht="24">
      <c r="A180" s="22">
        <v>178</v>
      </c>
      <c r="B180" s="55" t="s">
        <v>194</v>
      </c>
      <c r="C180" s="58">
        <v>1042</v>
      </c>
      <c r="D180" s="58">
        <v>65000</v>
      </c>
      <c r="E180" s="97" t="s">
        <v>12</v>
      </c>
      <c r="F180" s="58">
        <v>23480</v>
      </c>
      <c r="G180" s="59">
        <v>173</v>
      </c>
    </row>
    <row r="181" spans="1:7" ht="24">
      <c r="A181" s="22">
        <v>179</v>
      </c>
      <c r="B181" s="55" t="s">
        <v>195</v>
      </c>
      <c r="C181" s="58">
        <v>0</v>
      </c>
      <c r="D181" s="58">
        <v>510</v>
      </c>
      <c r="E181" s="97" t="s">
        <v>12</v>
      </c>
      <c r="F181" s="58">
        <v>2304</v>
      </c>
      <c r="G181" s="59">
        <v>18</v>
      </c>
    </row>
    <row r="182" spans="1:7" ht="24">
      <c r="A182" s="22">
        <v>180</v>
      </c>
      <c r="B182" s="55" t="s">
        <v>196</v>
      </c>
      <c r="C182" s="58">
        <v>2930</v>
      </c>
      <c r="D182" s="58">
        <v>38500</v>
      </c>
      <c r="E182" s="97" t="s">
        <v>19</v>
      </c>
      <c r="F182" s="58">
        <v>0</v>
      </c>
      <c r="G182" s="59">
        <v>0</v>
      </c>
    </row>
    <row r="183" spans="1:7" ht="24">
      <c r="A183" s="22">
        <v>181</v>
      </c>
      <c r="B183" s="55" t="s">
        <v>197</v>
      </c>
      <c r="C183" s="58">
        <v>11743</v>
      </c>
      <c r="D183" s="58">
        <v>300000</v>
      </c>
      <c r="E183" s="50" t="s">
        <v>9</v>
      </c>
      <c r="F183" s="58">
        <v>119889</v>
      </c>
      <c r="G183" s="59">
        <v>4542</v>
      </c>
    </row>
    <row r="184" spans="1:7" ht="24">
      <c r="A184" s="22">
        <v>182</v>
      </c>
      <c r="B184" s="55" t="s">
        <v>198</v>
      </c>
      <c r="C184" s="58">
        <v>880</v>
      </c>
      <c r="D184" s="58">
        <v>2000</v>
      </c>
      <c r="E184" s="97" t="s">
        <v>12</v>
      </c>
      <c r="F184" s="58">
        <v>18748</v>
      </c>
      <c r="G184" s="59">
        <v>720</v>
      </c>
    </row>
    <row r="185" spans="1:7" ht="24">
      <c r="A185" s="22">
        <v>183</v>
      </c>
      <c r="B185" s="55" t="s">
        <v>199</v>
      </c>
      <c r="C185" s="58">
        <v>0</v>
      </c>
      <c r="D185" s="58">
        <v>2500</v>
      </c>
      <c r="E185" s="97" t="s">
        <v>12</v>
      </c>
      <c r="F185" s="58">
        <v>2480</v>
      </c>
      <c r="G185" s="59">
        <v>15</v>
      </c>
    </row>
    <row r="186" spans="1:7" ht="24">
      <c r="A186" s="22">
        <v>184</v>
      </c>
      <c r="B186" s="55" t="s">
        <v>200</v>
      </c>
      <c r="C186" s="58">
        <v>2925</v>
      </c>
      <c r="D186" s="58">
        <v>58586</v>
      </c>
      <c r="E186" s="50" t="s">
        <v>9</v>
      </c>
      <c r="F186" s="58">
        <v>27572</v>
      </c>
      <c r="G186" s="59">
        <v>1044</v>
      </c>
    </row>
    <row r="187" spans="1:7" ht="24">
      <c r="A187" s="22">
        <v>185</v>
      </c>
      <c r="B187" s="55" t="s">
        <v>201</v>
      </c>
      <c r="C187" s="58">
        <v>586</v>
      </c>
      <c r="D187" s="58">
        <v>30000</v>
      </c>
      <c r="E187" s="97" t="s">
        <v>12</v>
      </c>
      <c r="F187" s="58">
        <v>30020</v>
      </c>
      <c r="G187" s="59">
        <v>250</v>
      </c>
    </row>
    <row r="188" spans="1:7" ht="24">
      <c r="A188" s="22">
        <v>186</v>
      </c>
      <c r="B188" s="55" t="s">
        <v>202</v>
      </c>
      <c r="C188" s="58">
        <v>491</v>
      </c>
      <c r="D188" s="58">
        <v>0</v>
      </c>
      <c r="E188" s="97" t="s">
        <v>12</v>
      </c>
      <c r="F188" s="58">
        <v>0</v>
      </c>
      <c r="G188" s="59">
        <v>0</v>
      </c>
    </row>
    <row r="189" spans="1:7" ht="24">
      <c r="A189" s="22">
        <v>187</v>
      </c>
      <c r="B189" s="55" t="s">
        <v>203</v>
      </c>
      <c r="C189" s="58">
        <v>227</v>
      </c>
      <c r="D189" s="58">
        <v>0</v>
      </c>
      <c r="E189" s="97" t="s">
        <v>12</v>
      </c>
      <c r="F189" s="58">
        <v>0</v>
      </c>
      <c r="G189" s="59">
        <v>50</v>
      </c>
    </row>
    <row r="190" spans="1:7" ht="24">
      <c r="A190" s="22">
        <v>188</v>
      </c>
      <c r="B190" s="55" t="s">
        <v>204</v>
      </c>
      <c r="C190" s="58">
        <v>2556</v>
      </c>
      <c r="D190" s="58">
        <v>96173</v>
      </c>
      <c r="E190" s="50" t="s">
        <v>9</v>
      </c>
      <c r="F190" s="58">
        <v>46020</v>
      </c>
      <c r="G190" s="59">
        <v>1350</v>
      </c>
    </row>
    <row r="191" spans="1:7" ht="24">
      <c r="A191" s="22">
        <v>189</v>
      </c>
      <c r="B191" s="55" t="s">
        <v>205</v>
      </c>
      <c r="C191" s="58">
        <v>4378</v>
      </c>
      <c r="D191" s="58">
        <v>57119</v>
      </c>
      <c r="E191" s="50" t="s">
        <v>9</v>
      </c>
      <c r="F191" s="58">
        <v>57115</v>
      </c>
      <c r="G191" s="59">
        <v>1750</v>
      </c>
    </row>
    <row r="192" spans="1:7" ht="24">
      <c r="A192" s="22">
        <v>190</v>
      </c>
      <c r="B192" s="55" t="s">
        <v>206</v>
      </c>
      <c r="C192" s="58">
        <v>2431</v>
      </c>
      <c r="D192" s="58">
        <v>78925</v>
      </c>
      <c r="E192" s="50" t="s">
        <v>9</v>
      </c>
      <c r="F192" s="58">
        <v>26959</v>
      </c>
      <c r="G192" s="59">
        <v>1200</v>
      </c>
    </row>
    <row r="193" spans="1:7" ht="24">
      <c r="A193" s="22">
        <v>191</v>
      </c>
      <c r="B193" s="107" t="s">
        <v>207</v>
      </c>
      <c r="C193" s="58">
        <v>940</v>
      </c>
      <c r="D193" s="58">
        <v>33300</v>
      </c>
      <c r="E193" s="97" t="s">
        <v>12</v>
      </c>
      <c r="F193" s="58">
        <v>18250</v>
      </c>
      <c r="G193" s="59">
        <v>87</v>
      </c>
    </row>
    <row r="194" spans="1:7" ht="24">
      <c r="A194" s="22">
        <v>192</v>
      </c>
      <c r="B194" s="107" t="s">
        <v>208</v>
      </c>
      <c r="C194" s="58">
        <v>377</v>
      </c>
      <c r="D194" s="58">
        <v>101573</v>
      </c>
      <c r="E194" s="97" t="s">
        <v>12</v>
      </c>
      <c r="F194" s="58">
        <v>77573</v>
      </c>
      <c r="G194" s="59">
        <v>2410</v>
      </c>
    </row>
    <row r="195" spans="1:7" ht="24">
      <c r="A195" s="22">
        <v>193</v>
      </c>
      <c r="B195" s="107" t="s">
        <v>209</v>
      </c>
      <c r="C195" s="58">
        <v>6707</v>
      </c>
      <c r="D195" s="58">
        <v>231430</v>
      </c>
      <c r="E195" s="50" t="s">
        <v>9</v>
      </c>
      <c r="F195" s="58">
        <v>107134</v>
      </c>
      <c r="G195" s="59">
        <v>3601</v>
      </c>
    </row>
    <row r="196" spans="1:7">
      <c r="A196" s="22">
        <v>194</v>
      </c>
      <c r="B196" s="107" t="s">
        <v>210</v>
      </c>
      <c r="C196" s="58">
        <v>605</v>
      </c>
      <c r="D196" s="58">
        <v>5318</v>
      </c>
      <c r="E196" s="97" t="s">
        <v>19</v>
      </c>
      <c r="F196" s="58">
        <v>18330</v>
      </c>
      <c r="G196" s="59">
        <v>36.15</v>
      </c>
    </row>
    <row r="197" spans="1:7" ht="24">
      <c r="A197" s="22">
        <v>195</v>
      </c>
      <c r="B197" s="107" t="s">
        <v>211</v>
      </c>
      <c r="C197" s="58">
        <v>469</v>
      </c>
      <c r="D197" s="58">
        <v>15000</v>
      </c>
      <c r="E197" s="97" t="s">
        <v>12</v>
      </c>
      <c r="F197" s="58">
        <v>14900</v>
      </c>
      <c r="G197" s="59">
        <v>0</v>
      </c>
    </row>
    <row r="198" spans="1:7">
      <c r="A198" s="22">
        <v>196</v>
      </c>
      <c r="B198" s="107" t="s">
        <v>212</v>
      </c>
      <c r="C198" s="58">
        <v>1452</v>
      </c>
      <c r="D198" s="58">
        <v>6718</v>
      </c>
      <c r="E198" s="97" t="s">
        <v>19</v>
      </c>
      <c r="F198" s="58">
        <v>7521</v>
      </c>
      <c r="G198" s="59">
        <v>120</v>
      </c>
    </row>
    <row r="199" spans="1:7" ht="24">
      <c r="A199" s="22">
        <v>197</v>
      </c>
      <c r="B199" s="107" t="s">
        <v>213</v>
      </c>
      <c r="C199" s="58">
        <v>5821</v>
      </c>
      <c r="D199" s="58">
        <v>109843</v>
      </c>
      <c r="E199" s="50" t="s">
        <v>9</v>
      </c>
      <c r="F199" s="58">
        <v>99223</v>
      </c>
      <c r="G199" s="59">
        <v>3429</v>
      </c>
    </row>
    <row r="200" spans="1:7" ht="24">
      <c r="A200" s="22">
        <v>198</v>
      </c>
      <c r="B200" s="107" t="s">
        <v>214</v>
      </c>
      <c r="C200" s="58">
        <v>2844</v>
      </c>
      <c r="D200" s="58">
        <v>83975</v>
      </c>
      <c r="E200" s="50" t="s">
        <v>9</v>
      </c>
      <c r="F200" s="58">
        <v>34766</v>
      </c>
      <c r="G200" s="59">
        <v>1560</v>
      </c>
    </row>
    <row r="201" spans="1:7" ht="24">
      <c r="A201" s="22">
        <v>199</v>
      </c>
      <c r="B201" s="107" t="s">
        <v>215</v>
      </c>
      <c r="C201" s="58">
        <v>876</v>
      </c>
      <c r="D201" s="58">
        <v>7200</v>
      </c>
      <c r="E201" s="97" t="s">
        <v>12</v>
      </c>
      <c r="F201" s="58">
        <v>3650</v>
      </c>
      <c r="G201" s="59">
        <v>413</v>
      </c>
    </row>
    <row r="202" spans="1:7" ht="24">
      <c r="A202" s="22">
        <v>200</v>
      </c>
      <c r="B202" s="107" t="s">
        <v>216</v>
      </c>
      <c r="C202" s="58">
        <v>30</v>
      </c>
      <c r="D202" s="58">
        <v>23345</v>
      </c>
      <c r="E202" s="97" t="s">
        <v>12</v>
      </c>
      <c r="F202" s="58">
        <v>0</v>
      </c>
      <c r="G202" s="59">
        <v>0</v>
      </c>
    </row>
    <row r="203" spans="1:7" ht="24">
      <c r="A203" s="22">
        <v>201</v>
      </c>
      <c r="B203" s="107" t="s">
        <v>217</v>
      </c>
      <c r="C203" s="58">
        <v>0</v>
      </c>
      <c r="D203" s="58">
        <v>3157</v>
      </c>
      <c r="E203" s="97" t="s">
        <v>12</v>
      </c>
      <c r="F203" s="58">
        <v>4124</v>
      </c>
      <c r="G203" s="59">
        <v>0</v>
      </c>
    </row>
    <row r="204" spans="1:7" ht="24">
      <c r="A204" s="22">
        <v>202</v>
      </c>
      <c r="B204" s="107" t="s">
        <v>218</v>
      </c>
      <c r="C204" s="58">
        <v>197</v>
      </c>
      <c r="D204" s="58">
        <v>90005</v>
      </c>
      <c r="E204" s="97" t="s">
        <v>12</v>
      </c>
      <c r="F204" s="58">
        <v>60612</v>
      </c>
      <c r="G204" s="59">
        <v>1255.2</v>
      </c>
    </row>
    <row r="205" spans="1:7" ht="24">
      <c r="A205" s="22">
        <v>203</v>
      </c>
      <c r="B205" s="55" t="s">
        <v>219</v>
      </c>
      <c r="C205" s="58">
        <v>1712</v>
      </c>
      <c r="D205" s="58">
        <v>50280</v>
      </c>
      <c r="E205" s="50" t="s">
        <v>9</v>
      </c>
      <c r="F205" s="58">
        <v>10982</v>
      </c>
      <c r="G205" s="59">
        <v>350.1</v>
      </c>
    </row>
    <row r="206" spans="1:7" ht="24">
      <c r="A206" s="22">
        <v>204</v>
      </c>
      <c r="B206" s="55" t="s">
        <v>220</v>
      </c>
      <c r="C206" s="58">
        <v>166</v>
      </c>
      <c r="D206" s="58">
        <v>5150.8599999999997</v>
      </c>
      <c r="E206" s="97" t="s">
        <v>12</v>
      </c>
      <c r="F206" s="58">
        <v>3802.1899999999996</v>
      </c>
      <c r="G206" s="59">
        <v>66</v>
      </c>
    </row>
    <row r="207" spans="1:7" ht="24">
      <c r="A207" s="22">
        <v>205</v>
      </c>
      <c r="B207" s="55" t="s">
        <v>221</v>
      </c>
      <c r="C207" s="58">
        <v>173</v>
      </c>
      <c r="D207" s="58">
        <v>3300</v>
      </c>
      <c r="E207" s="97" t="s">
        <v>12</v>
      </c>
      <c r="F207" s="58">
        <v>2800</v>
      </c>
      <c r="G207" s="59">
        <v>50</v>
      </c>
    </row>
    <row r="208" spans="1:7" ht="24">
      <c r="A208" s="22">
        <v>206</v>
      </c>
      <c r="B208" s="55" t="s">
        <v>222</v>
      </c>
      <c r="C208" s="58">
        <v>1547</v>
      </c>
      <c r="D208" s="58">
        <v>5270.38</v>
      </c>
      <c r="E208" s="97" t="s">
        <v>19</v>
      </c>
      <c r="F208" s="58">
        <v>9344.23</v>
      </c>
      <c r="G208" s="59">
        <v>80.12</v>
      </c>
    </row>
    <row r="209" spans="1:7" ht="24">
      <c r="A209" s="22">
        <v>207</v>
      </c>
      <c r="B209" s="55" t="s">
        <v>223</v>
      </c>
      <c r="C209" s="58">
        <v>0</v>
      </c>
      <c r="D209" s="58">
        <v>8667.4500000000007</v>
      </c>
      <c r="E209" s="97" t="s">
        <v>12</v>
      </c>
      <c r="F209" s="58">
        <v>10153.91</v>
      </c>
      <c r="G209" s="59">
        <v>72.150000000000006</v>
      </c>
    </row>
    <row r="210" spans="1:7" ht="24">
      <c r="A210" s="22">
        <v>208</v>
      </c>
      <c r="B210" s="55" t="s">
        <v>224</v>
      </c>
      <c r="C210" s="58">
        <v>777</v>
      </c>
      <c r="D210" s="58">
        <v>52935</v>
      </c>
      <c r="E210" s="97" t="s">
        <v>12</v>
      </c>
      <c r="F210" s="58">
        <v>10939</v>
      </c>
      <c r="G210" s="59">
        <v>296</v>
      </c>
    </row>
    <row r="211" spans="1:7" ht="24">
      <c r="A211" s="22">
        <v>209</v>
      </c>
      <c r="B211" s="55" t="s">
        <v>225</v>
      </c>
      <c r="C211" s="58">
        <v>2929</v>
      </c>
      <c r="D211" s="58">
        <v>48057</v>
      </c>
      <c r="E211" s="50" t="s">
        <v>9</v>
      </c>
      <c r="F211" s="58">
        <v>30811</v>
      </c>
      <c r="G211" s="59">
        <v>1393.19</v>
      </c>
    </row>
    <row r="212" spans="1:7" ht="24">
      <c r="A212" s="22">
        <v>210</v>
      </c>
      <c r="B212" s="55" t="s">
        <v>226</v>
      </c>
      <c r="C212" s="58">
        <v>0</v>
      </c>
      <c r="D212" s="58">
        <v>21600</v>
      </c>
      <c r="E212" s="97" t="s">
        <v>12</v>
      </c>
      <c r="F212" s="58">
        <v>6574</v>
      </c>
      <c r="G212" s="59">
        <v>180</v>
      </c>
    </row>
    <row r="213" spans="1:7" ht="24">
      <c r="A213" s="22">
        <v>211</v>
      </c>
      <c r="B213" s="55" t="s">
        <v>227</v>
      </c>
      <c r="C213" s="58">
        <v>2209</v>
      </c>
      <c r="D213" s="58">
        <v>48400</v>
      </c>
      <c r="E213" s="50" t="s">
        <v>9</v>
      </c>
      <c r="F213" s="58">
        <v>17331</v>
      </c>
      <c r="G213" s="59">
        <v>675</v>
      </c>
    </row>
    <row r="214" spans="1:7" ht="24">
      <c r="A214" s="22">
        <v>212</v>
      </c>
      <c r="B214" s="55" t="s">
        <v>228</v>
      </c>
      <c r="C214" s="58">
        <v>0</v>
      </c>
      <c r="D214" s="58">
        <v>8000</v>
      </c>
      <c r="E214" s="97" t="s">
        <v>12</v>
      </c>
      <c r="F214" s="58">
        <v>4491</v>
      </c>
      <c r="G214" s="59">
        <v>21</v>
      </c>
    </row>
    <row r="215" spans="1:7" ht="24">
      <c r="A215" s="22">
        <v>213</v>
      </c>
      <c r="B215" s="55" t="s">
        <v>229</v>
      </c>
      <c r="C215" s="58">
        <v>2565</v>
      </c>
      <c r="D215" s="58">
        <v>16008</v>
      </c>
      <c r="E215" s="97" t="s">
        <v>19</v>
      </c>
      <c r="F215" s="58">
        <v>5162</v>
      </c>
      <c r="G215" s="59">
        <v>339</v>
      </c>
    </row>
    <row r="216" spans="1:7" ht="24">
      <c r="A216" s="22">
        <v>214</v>
      </c>
      <c r="B216" s="55" t="s">
        <v>230</v>
      </c>
      <c r="C216" s="58">
        <v>950</v>
      </c>
      <c r="D216" s="58">
        <v>143190</v>
      </c>
      <c r="E216" s="97" t="s">
        <v>12</v>
      </c>
      <c r="F216" s="58">
        <v>5000</v>
      </c>
      <c r="G216" s="59">
        <v>25</v>
      </c>
    </row>
    <row r="217" spans="1:7" ht="24">
      <c r="A217" s="22">
        <v>215</v>
      </c>
      <c r="B217" s="55" t="s">
        <v>231</v>
      </c>
      <c r="C217" s="58">
        <v>750</v>
      </c>
      <c r="D217" s="58">
        <v>46550</v>
      </c>
      <c r="E217" s="97" t="s">
        <v>12</v>
      </c>
      <c r="F217" s="58">
        <v>28312</v>
      </c>
      <c r="G217" s="59">
        <v>55.3</v>
      </c>
    </row>
    <row r="218" spans="1:7" ht="24">
      <c r="A218" s="22">
        <v>216</v>
      </c>
      <c r="B218" s="55" t="s">
        <v>232</v>
      </c>
      <c r="C218" s="58">
        <v>1269</v>
      </c>
      <c r="D218" s="58">
        <v>33000</v>
      </c>
      <c r="E218" s="97" t="s">
        <v>19</v>
      </c>
      <c r="F218" s="58">
        <v>17519</v>
      </c>
      <c r="G218" s="59">
        <v>337</v>
      </c>
    </row>
    <row r="219" spans="1:7" ht="24">
      <c r="A219" s="22">
        <v>217</v>
      </c>
      <c r="B219" s="55" t="s">
        <v>233</v>
      </c>
      <c r="C219" s="58">
        <v>350</v>
      </c>
      <c r="D219" s="58">
        <v>10000</v>
      </c>
      <c r="E219" s="97" t="s">
        <v>12</v>
      </c>
      <c r="F219" s="58">
        <v>0</v>
      </c>
      <c r="G219" s="59">
        <v>66</v>
      </c>
    </row>
    <row r="220" spans="1:7" ht="24">
      <c r="A220" s="22">
        <v>218</v>
      </c>
      <c r="B220" s="55" t="s">
        <v>234</v>
      </c>
      <c r="C220" s="58">
        <v>851</v>
      </c>
      <c r="D220" s="58">
        <v>34621</v>
      </c>
      <c r="E220" s="97" t="s">
        <v>12</v>
      </c>
      <c r="F220" s="58">
        <v>8934</v>
      </c>
      <c r="G220" s="59">
        <v>420</v>
      </c>
    </row>
    <row r="221" spans="1:7" ht="24">
      <c r="A221" s="22">
        <v>219</v>
      </c>
      <c r="B221" s="55" t="s">
        <v>235</v>
      </c>
      <c r="C221" s="58">
        <v>0</v>
      </c>
      <c r="D221" s="58">
        <v>0</v>
      </c>
      <c r="E221" s="97" t="s">
        <v>12</v>
      </c>
      <c r="F221" s="58">
        <v>0</v>
      </c>
      <c r="G221" s="59">
        <v>0</v>
      </c>
    </row>
    <row r="222" spans="1:7" ht="24">
      <c r="A222" s="22">
        <v>220</v>
      </c>
      <c r="B222" s="55" t="s">
        <v>236</v>
      </c>
      <c r="C222" s="58">
        <v>1071</v>
      </c>
      <c r="D222" s="58">
        <v>10184</v>
      </c>
      <c r="E222" s="97" t="s">
        <v>12</v>
      </c>
      <c r="F222" s="58">
        <v>5675</v>
      </c>
      <c r="G222" s="59">
        <v>41</v>
      </c>
    </row>
    <row r="223" spans="1:7" ht="36">
      <c r="A223" s="22">
        <v>221</v>
      </c>
      <c r="B223" s="55" t="s">
        <v>237</v>
      </c>
      <c r="C223" s="58">
        <v>0</v>
      </c>
      <c r="D223" s="58">
        <v>7998</v>
      </c>
      <c r="E223" s="97" t="s">
        <v>12</v>
      </c>
      <c r="F223" s="58">
        <v>3538</v>
      </c>
      <c r="G223" s="59">
        <v>319</v>
      </c>
    </row>
    <row r="224" spans="1:7" ht="24">
      <c r="A224" s="22">
        <v>222</v>
      </c>
      <c r="B224" s="55" t="s">
        <v>238</v>
      </c>
      <c r="C224" s="58">
        <v>0</v>
      </c>
      <c r="D224" s="58">
        <v>4000</v>
      </c>
      <c r="E224" s="97" t="s">
        <v>12</v>
      </c>
      <c r="F224" s="58">
        <v>1645</v>
      </c>
      <c r="G224" s="59">
        <v>0</v>
      </c>
    </row>
    <row r="225" spans="1:7" ht="36">
      <c r="A225" s="22">
        <v>223</v>
      </c>
      <c r="B225" s="55" t="s">
        <v>239</v>
      </c>
      <c r="C225" s="58">
        <v>680</v>
      </c>
      <c r="D225" s="58">
        <v>126323</v>
      </c>
      <c r="E225" s="97" t="s">
        <v>12</v>
      </c>
      <c r="F225" s="58">
        <v>10131</v>
      </c>
      <c r="G225" s="59">
        <v>98.27</v>
      </c>
    </row>
    <row r="226" spans="1:7" ht="24">
      <c r="A226" s="22">
        <v>224</v>
      </c>
      <c r="B226" s="55" t="s">
        <v>240</v>
      </c>
      <c r="C226" s="58">
        <v>0</v>
      </c>
      <c r="D226" s="58">
        <v>0</v>
      </c>
      <c r="E226" s="97" t="s">
        <v>12</v>
      </c>
      <c r="F226" s="58">
        <v>0</v>
      </c>
      <c r="G226" s="59">
        <v>0</v>
      </c>
    </row>
    <row r="227" spans="1:7" ht="24">
      <c r="A227" s="22">
        <v>225</v>
      </c>
      <c r="B227" s="55" t="s">
        <v>241</v>
      </c>
      <c r="C227" s="58">
        <v>2801</v>
      </c>
      <c r="D227" s="58">
        <v>66000</v>
      </c>
      <c r="E227" s="50" t="s">
        <v>9</v>
      </c>
      <c r="F227" s="58">
        <v>45000</v>
      </c>
      <c r="G227" s="59">
        <v>1030</v>
      </c>
    </row>
    <row r="228" spans="1:7" ht="24">
      <c r="A228" s="22">
        <v>226</v>
      </c>
      <c r="B228" s="55" t="s">
        <v>242</v>
      </c>
      <c r="C228" s="58">
        <v>129</v>
      </c>
      <c r="D228" s="58">
        <v>10800</v>
      </c>
      <c r="E228" s="97" t="s">
        <v>12</v>
      </c>
      <c r="F228" s="58">
        <v>2050</v>
      </c>
      <c r="G228" s="59">
        <v>93</v>
      </c>
    </row>
    <row r="229" spans="1:7" ht="24">
      <c r="A229" s="22">
        <v>227</v>
      </c>
      <c r="B229" s="55" t="s">
        <v>243</v>
      </c>
      <c r="C229" s="58">
        <v>67</v>
      </c>
      <c r="D229" s="58">
        <v>8560</v>
      </c>
      <c r="E229" s="97" t="s">
        <v>12</v>
      </c>
      <c r="F229" s="58">
        <v>0</v>
      </c>
      <c r="G229" s="59">
        <v>0</v>
      </c>
    </row>
    <row r="230" spans="1:7" ht="24">
      <c r="A230" s="22">
        <v>228</v>
      </c>
      <c r="B230" s="55" t="s">
        <v>244</v>
      </c>
      <c r="C230" s="58">
        <v>0</v>
      </c>
      <c r="D230" s="58">
        <v>0</v>
      </c>
      <c r="E230" s="97" t="s">
        <v>12</v>
      </c>
      <c r="F230" s="58">
        <v>0</v>
      </c>
      <c r="G230" s="59">
        <v>0</v>
      </c>
    </row>
    <row r="231" spans="1:7" ht="24">
      <c r="A231" s="22">
        <v>229</v>
      </c>
      <c r="B231" s="55" t="s">
        <v>245</v>
      </c>
      <c r="C231" s="58">
        <v>65</v>
      </c>
      <c r="D231" s="58">
        <v>19000</v>
      </c>
      <c r="E231" s="97" t="s">
        <v>12</v>
      </c>
      <c r="F231" s="58">
        <v>1200</v>
      </c>
      <c r="G231" s="59">
        <v>68</v>
      </c>
    </row>
    <row r="232" spans="1:7" ht="24">
      <c r="A232" s="22">
        <v>230</v>
      </c>
      <c r="B232" s="55" t="s">
        <v>246</v>
      </c>
      <c r="C232" s="58">
        <v>251</v>
      </c>
      <c r="D232" s="58">
        <v>21000</v>
      </c>
      <c r="E232" s="97" t="s">
        <v>12</v>
      </c>
      <c r="F232" s="58">
        <v>11500</v>
      </c>
      <c r="G232" s="59">
        <v>150</v>
      </c>
    </row>
    <row r="233" spans="1:7" ht="24">
      <c r="A233" s="22">
        <v>231</v>
      </c>
      <c r="B233" s="55" t="s">
        <v>247</v>
      </c>
      <c r="C233" s="58">
        <v>844</v>
      </c>
      <c r="D233" s="58">
        <v>66600</v>
      </c>
      <c r="E233" s="97" t="s">
        <v>12</v>
      </c>
      <c r="F233" s="58">
        <v>23800</v>
      </c>
      <c r="G233" s="59">
        <v>550</v>
      </c>
    </row>
    <row r="234" spans="1:7" ht="24">
      <c r="A234" s="22">
        <v>232</v>
      </c>
      <c r="B234" s="55" t="s">
        <v>248</v>
      </c>
      <c r="C234" s="58">
        <v>177</v>
      </c>
      <c r="D234" s="58">
        <v>41350</v>
      </c>
      <c r="E234" s="97" t="s">
        <v>12</v>
      </c>
      <c r="F234" s="58">
        <v>0</v>
      </c>
      <c r="G234" s="59">
        <v>38.51</v>
      </c>
    </row>
    <row r="235" spans="1:7" ht="24">
      <c r="A235" s="22">
        <v>233</v>
      </c>
      <c r="B235" s="55" t="s">
        <v>249</v>
      </c>
      <c r="C235" s="58">
        <v>889</v>
      </c>
      <c r="D235" s="58">
        <v>39850</v>
      </c>
      <c r="E235" s="97" t="s">
        <v>12</v>
      </c>
      <c r="F235" s="58">
        <v>25785</v>
      </c>
      <c r="G235" s="59">
        <v>595</v>
      </c>
    </row>
    <row r="236" spans="1:7" ht="36">
      <c r="A236" s="22">
        <v>234</v>
      </c>
      <c r="B236" s="55" t="s">
        <v>250</v>
      </c>
      <c r="C236" s="58">
        <v>0</v>
      </c>
      <c r="D236" s="58">
        <v>0</v>
      </c>
      <c r="E236" s="97" t="s">
        <v>12</v>
      </c>
      <c r="F236" s="58">
        <v>0</v>
      </c>
      <c r="G236" s="59">
        <v>0</v>
      </c>
    </row>
    <row r="237" spans="1:7" ht="24">
      <c r="A237" s="22">
        <v>235</v>
      </c>
      <c r="B237" s="55" t="s">
        <v>251</v>
      </c>
      <c r="C237" s="58">
        <v>1466</v>
      </c>
      <c r="D237" s="58">
        <v>45000</v>
      </c>
      <c r="E237" s="50" t="s">
        <v>9</v>
      </c>
      <c r="F237" s="58">
        <v>20755</v>
      </c>
      <c r="G237" s="59">
        <v>255</v>
      </c>
    </row>
    <row r="238" spans="1:7" ht="24">
      <c r="A238" s="22">
        <v>236</v>
      </c>
      <c r="B238" s="55" t="s">
        <v>252</v>
      </c>
      <c r="C238" s="58">
        <v>577</v>
      </c>
      <c r="D238" s="58">
        <v>6893</v>
      </c>
      <c r="E238" s="97" t="s">
        <v>12</v>
      </c>
      <c r="F238" s="58">
        <v>8165</v>
      </c>
      <c r="G238" s="59">
        <v>0</v>
      </c>
    </row>
    <row r="239" spans="1:7" ht="24">
      <c r="A239" s="22">
        <v>237</v>
      </c>
      <c r="B239" s="55" t="s">
        <v>253</v>
      </c>
      <c r="C239" s="58">
        <v>3606</v>
      </c>
      <c r="D239" s="58">
        <v>147000</v>
      </c>
      <c r="E239" s="50" t="s">
        <v>9</v>
      </c>
      <c r="F239" s="58">
        <v>43816</v>
      </c>
      <c r="G239" s="59">
        <v>534</v>
      </c>
    </row>
    <row r="240" spans="1:7" ht="24">
      <c r="A240" s="22">
        <v>238</v>
      </c>
      <c r="B240" s="55" t="s">
        <v>254</v>
      </c>
      <c r="C240" s="58">
        <v>1755</v>
      </c>
      <c r="D240" s="58">
        <v>166667</v>
      </c>
      <c r="E240" s="50" t="s">
        <v>9</v>
      </c>
      <c r="F240" s="58">
        <v>19720</v>
      </c>
      <c r="G240" s="59">
        <v>181</v>
      </c>
    </row>
    <row r="241" spans="1:7" ht="24">
      <c r="A241" s="22">
        <v>239</v>
      </c>
      <c r="B241" s="55" t="s">
        <v>255</v>
      </c>
      <c r="C241" s="58">
        <v>0</v>
      </c>
      <c r="D241" s="58">
        <v>0</v>
      </c>
      <c r="E241" s="97" t="s">
        <v>12</v>
      </c>
      <c r="F241" s="58">
        <v>0</v>
      </c>
      <c r="G241" s="59">
        <v>0</v>
      </c>
    </row>
    <row r="242" spans="1:7" ht="24">
      <c r="A242" s="22">
        <v>240</v>
      </c>
      <c r="B242" s="55" t="s">
        <v>256</v>
      </c>
      <c r="C242" s="58">
        <v>3242</v>
      </c>
      <c r="D242" s="58">
        <v>42000</v>
      </c>
      <c r="E242" s="50" t="s">
        <v>9</v>
      </c>
      <c r="F242" s="58">
        <v>19582</v>
      </c>
      <c r="G242" s="59">
        <v>288</v>
      </c>
    </row>
    <row r="243" spans="1:7" ht="24">
      <c r="A243" s="22">
        <v>241</v>
      </c>
      <c r="B243" s="55" t="s">
        <v>257</v>
      </c>
      <c r="C243" s="58">
        <v>1672</v>
      </c>
      <c r="D243" s="58">
        <v>23000</v>
      </c>
      <c r="E243" s="97" t="s">
        <v>12</v>
      </c>
      <c r="F243" s="58">
        <v>12818</v>
      </c>
      <c r="G243" s="59">
        <v>150</v>
      </c>
    </row>
    <row r="244" spans="1:7" ht="24">
      <c r="A244" s="22">
        <v>242</v>
      </c>
      <c r="B244" s="55" t="s">
        <v>258</v>
      </c>
      <c r="C244" s="58">
        <v>424</v>
      </c>
      <c r="D244" s="58">
        <v>33000</v>
      </c>
      <c r="E244" s="97" t="s">
        <v>12</v>
      </c>
      <c r="F244" s="58">
        <v>7796</v>
      </c>
      <c r="G244" s="59">
        <v>78</v>
      </c>
    </row>
    <row r="245" spans="1:7" ht="24">
      <c r="A245" s="22">
        <v>243</v>
      </c>
      <c r="B245" s="55" t="s">
        <v>259</v>
      </c>
      <c r="C245" s="58">
        <v>3535</v>
      </c>
      <c r="D245" s="58">
        <v>93000</v>
      </c>
      <c r="E245" s="50" t="s">
        <v>9</v>
      </c>
      <c r="F245" s="58">
        <v>25877</v>
      </c>
      <c r="G245" s="59">
        <v>2046</v>
      </c>
    </row>
    <row r="246" spans="1:7" ht="24">
      <c r="A246" s="22">
        <v>244</v>
      </c>
      <c r="B246" s="55" t="s">
        <v>260</v>
      </c>
      <c r="C246" s="58">
        <v>1625</v>
      </c>
      <c r="D246" s="58">
        <v>46172</v>
      </c>
      <c r="E246" s="50" t="s">
        <v>9</v>
      </c>
      <c r="F246" s="58">
        <v>48527</v>
      </c>
      <c r="G246" s="59">
        <v>980</v>
      </c>
    </row>
    <row r="247" spans="1:7">
      <c r="A247" s="22">
        <v>245</v>
      </c>
      <c r="B247" s="55" t="s">
        <v>261</v>
      </c>
      <c r="C247" s="58">
        <v>6463</v>
      </c>
      <c r="D247" s="58">
        <v>279857</v>
      </c>
      <c r="E247" s="50" t="s">
        <v>9</v>
      </c>
      <c r="F247" s="58">
        <v>69287</v>
      </c>
      <c r="G247" s="59">
        <v>1356</v>
      </c>
    </row>
    <row r="248" spans="1:7" ht="24">
      <c r="A248" s="22">
        <v>246</v>
      </c>
      <c r="B248" s="55" t="s">
        <v>262</v>
      </c>
      <c r="C248" s="58">
        <v>387</v>
      </c>
      <c r="D248" s="58">
        <v>41409</v>
      </c>
      <c r="E248" s="97" t="s">
        <v>12</v>
      </c>
      <c r="F248" s="58">
        <v>13377</v>
      </c>
      <c r="G248" s="59">
        <v>125</v>
      </c>
    </row>
    <row r="249" spans="1:7">
      <c r="A249" s="22">
        <v>247</v>
      </c>
      <c r="B249" s="55" t="s">
        <v>263</v>
      </c>
      <c r="C249" s="58">
        <v>10070</v>
      </c>
      <c r="D249" s="58">
        <v>400000</v>
      </c>
      <c r="E249" s="50" t="s">
        <v>9</v>
      </c>
      <c r="F249" s="58">
        <v>139000</v>
      </c>
      <c r="G249" s="59">
        <v>4540.43</v>
      </c>
    </row>
    <row r="250" spans="1:7" ht="24">
      <c r="A250" s="22">
        <v>248</v>
      </c>
      <c r="B250" s="55" t="s">
        <v>264</v>
      </c>
      <c r="C250" s="58">
        <v>504</v>
      </c>
      <c r="D250" s="58">
        <v>0</v>
      </c>
      <c r="E250" s="97" t="s">
        <v>12</v>
      </c>
      <c r="F250" s="58">
        <v>0</v>
      </c>
      <c r="G250" s="59">
        <v>0</v>
      </c>
    </row>
    <row r="251" spans="1:7" ht="24">
      <c r="A251" s="22">
        <v>249</v>
      </c>
      <c r="B251" s="55" t="s">
        <v>265</v>
      </c>
      <c r="C251" s="58">
        <v>471</v>
      </c>
      <c r="D251" s="58">
        <v>35000</v>
      </c>
      <c r="E251" s="97" t="s">
        <v>12</v>
      </c>
      <c r="F251" s="58">
        <v>8000</v>
      </c>
      <c r="G251" s="59">
        <v>160</v>
      </c>
    </row>
    <row r="252" spans="1:7" ht="24">
      <c r="A252" s="22">
        <v>250</v>
      </c>
      <c r="B252" s="55" t="s">
        <v>266</v>
      </c>
      <c r="C252" s="58">
        <v>791</v>
      </c>
      <c r="D252" s="58">
        <v>13000</v>
      </c>
      <c r="E252" s="97" t="s">
        <v>12</v>
      </c>
      <c r="F252" s="58">
        <v>13000</v>
      </c>
      <c r="G252" s="59">
        <v>9</v>
      </c>
    </row>
    <row r="253" spans="1:7" ht="24">
      <c r="A253" s="22">
        <v>251</v>
      </c>
      <c r="B253" s="55" t="s">
        <v>267</v>
      </c>
      <c r="C253" s="58">
        <v>2173</v>
      </c>
      <c r="D253" s="58">
        <v>60000</v>
      </c>
      <c r="E253" s="50" t="s">
        <v>9</v>
      </c>
      <c r="F253" s="58">
        <v>29613</v>
      </c>
      <c r="G253" s="59">
        <v>0</v>
      </c>
    </row>
    <row r="254" spans="1:7" ht="24">
      <c r="A254" s="22">
        <v>252</v>
      </c>
      <c r="B254" s="66" t="s">
        <v>268</v>
      </c>
      <c r="C254" s="58">
        <v>491</v>
      </c>
      <c r="D254" s="58">
        <v>13200</v>
      </c>
      <c r="E254" s="97" t="s">
        <v>12</v>
      </c>
      <c r="F254" s="58">
        <v>6487</v>
      </c>
      <c r="G254" s="59">
        <v>503</v>
      </c>
    </row>
    <row r="255" spans="1:7" ht="24">
      <c r="A255" s="22">
        <v>253</v>
      </c>
      <c r="B255" s="66" t="s">
        <v>269</v>
      </c>
      <c r="C255" s="58">
        <v>400</v>
      </c>
      <c r="D255" s="58">
        <v>50420</v>
      </c>
      <c r="E255" s="97" t="s">
        <v>12</v>
      </c>
      <c r="F255" s="58">
        <v>14699</v>
      </c>
      <c r="G255" s="59">
        <v>532</v>
      </c>
    </row>
    <row r="256" spans="1:7" ht="24">
      <c r="A256" s="22">
        <v>254</v>
      </c>
      <c r="B256" s="66" t="s">
        <v>270</v>
      </c>
      <c r="C256" s="58">
        <v>407</v>
      </c>
      <c r="D256" s="58">
        <v>59100</v>
      </c>
      <c r="E256" s="97" t="s">
        <v>12</v>
      </c>
      <c r="F256" s="58">
        <v>35400</v>
      </c>
      <c r="G256" s="59">
        <v>873</v>
      </c>
    </row>
    <row r="257" spans="1:7" ht="24">
      <c r="A257" s="22">
        <v>255</v>
      </c>
      <c r="B257" s="55" t="s">
        <v>271</v>
      </c>
      <c r="C257" s="58">
        <v>984</v>
      </c>
      <c r="D257" s="58">
        <v>3000</v>
      </c>
      <c r="E257" s="97" t="s">
        <v>12</v>
      </c>
      <c r="F257" s="58">
        <v>6000</v>
      </c>
      <c r="G257" s="59">
        <v>170</v>
      </c>
    </row>
    <row r="258" spans="1:7" ht="24">
      <c r="A258" s="22">
        <v>256</v>
      </c>
      <c r="B258" s="55" t="s">
        <v>272</v>
      </c>
      <c r="C258" s="58">
        <v>167</v>
      </c>
      <c r="D258" s="58">
        <v>57000</v>
      </c>
      <c r="E258" s="97" t="s">
        <v>12</v>
      </c>
      <c r="F258" s="58">
        <v>19838</v>
      </c>
      <c r="G258" s="59">
        <v>244</v>
      </c>
    </row>
    <row r="259" spans="1:7" ht="24">
      <c r="A259" s="22">
        <v>257</v>
      </c>
      <c r="B259" s="55" t="s">
        <v>273</v>
      </c>
      <c r="C259" s="58">
        <v>2739</v>
      </c>
      <c r="D259" s="58">
        <v>290183</v>
      </c>
      <c r="E259" s="50" t="s">
        <v>9</v>
      </c>
      <c r="F259" s="58">
        <v>112511.81</v>
      </c>
      <c r="G259" s="59">
        <v>6768</v>
      </c>
    </row>
    <row r="260" spans="1:7">
      <c r="A260" s="22">
        <v>258</v>
      </c>
      <c r="B260" s="55" t="s">
        <v>274</v>
      </c>
      <c r="C260" s="58">
        <v>2941</v>
      </c>
      <c r="D260" s="58">
        <v>90000</v>
      </c>
      <c r="E260" s="50" t="s">
        <v>9</v>
      </c>
      <c r="F260" s="58">
        <v>49300.2</v>
      </c>
      <c r="G260" s="59">
        <v>1826</v>
      </c>
    </row>
    <row r="261" spans="1:7" ht="24">
      <c r="A261" s="22">
        <v>259</v>
      </c>
      <c r="B261" s="55" t="s">
        <v>275</v>
      </c>
      <c r="C261" s="58">
        <v>0</v>
      </c>
      <c r="D261" s="58">
        <v>0</v>
      </c>
      <c r="E261" s="97" t="s">
        <v>12</v>
      </c>
      <c r="F261" s="58">
        <v>0</v>
      </c>
      <c r="G261" s="59">
        <v>0</v>
      </c>
    </row>
    <row r="262" spans="1:7" ht="24">
      <c r="A262" s="22">
        <v>260</v>
      </c>
      <c r="B262" s="55" t="s">
        <v>276</v>
      </c>
      <c r="C262" s="58">
        <v>149</v>
      </c>
      <c r="D262" s="15" t="s">
        <v>75</v>
      </c>
      <c r="E262" s="97" t="s">
        <v>12</v>
      </c>
      <c r="F262" s="58"/>
      <c r="G262" s="59"/>
    </row>
    <row r="263" spans="1:7" ht="24">
      <c r="A263" s="22">
        <v>261</v>
      </c>
      <c r="B263" s="55" t="s">
        <v>277</v>
      </c>
      <c r="C263" s="58">
        <v>629</v>
      </c>
      <c r="D263" s="58">
        <v>66410</v>
      </c>
      <c r="E263" s="97" t="s">
        <v>12</v>
      </c>
      <c r="F263" s="58">
        <v>560</v>
      </c>
      <c r="G263" s="59">
        <v>500</v>
      </c>
    </row>
    <row r="264" spans="1:7" ht="24">
      <c r="A264" s="22">
        <v>262</v>
      </c>
      <c r="B264" s="55" t="s">
        <v>278</v>
      </c>
      <c r="C264" s="58">
        <v>1491</v>
      </c>
      <c r="D264" s="58">
        <v>186676</v>
      </c>
      <c r="E264" s="50" t="s">
        <v>9</v>
      </c>
      <c r="F264" s="58">
        <v>23371</v>
      </c>
      <c r="G264" s="59">
        <v>849</v>
      </c>
    </row>
    <row r="265" spans="1:7" ht="24">
      <c r="A265" s="22">
        <v>263</v>
      </c>
      <c r="B265" s="55" t="s">
        <v>279</v>
      </c>
      <c r="C265" s="58">
        <v>328</v>
      </c>
      <c r="D265" s="58">
        <v>13776</v>
      </c>
      <c r="E265" s="97" t="s">
        <v>12</v>
      </c>
      <c r="F265" s="58">
        <v>0</v>
      </c>
      <c r="G265" s="59">
        <v>0</v>
      </c>
    </row>
    <row r="266" spans="1:7" ht="24">
      <c r="A266" s="22">
        <v>264</v>
      </c>
      <c r="B266" s="55" t="s">
        <v>280</v>
      </c>
      <c r="C266" s="58">
        <v>6068</v>
      </c>
      <c r="D266" s="58">
        <v>350000</v>
      </c>
      <c r="E266" s="50" t="s">
        <v>9</v>
      </c>
      <c r="F266" s="58">
        <v>83200</v>
      </c>
      <c r="G266" s="59">
        <v>2550</v>
      </c>
    </row>
    <row r="267" spans="1:7" ht="36">
      <c r="A267" s="22">
        <v>265</v>
      </c>
      <c r="B267" s="55" t="s">
        <v>281</v>
      </c>
      <c r="C267" s="58">
        <v>9</v>
      </c>
      <c r="D267" s="58">
        <v>12000</v>
      </c>
      <c r="E267" s="97" t="s">
        <v>12</v>
      </c>
      <c r="F267" s="58">
        <v>2590</v>
      </c>
      <c r="G267" s="59">
        <v>65</v>
      </c>
    </row>
    <row r="268" spans="1:7" ht="24">
      <c r="A268" s="22">
        <v>266</v>
      </c>
      <c r="B268" s="55" t="s">
        <v>282</v>
      </c>
      <c r="C268" s="58">
        <v>5015</v>
      </c>
      <c r="D268" s="58">
        <v>61188.08</v>
      </c>
      <c r="E268" s="50" t="s">
        <v>9</v>
      </c>
      <c r="F268" s="58">
        <v>66133</v>
      </c>
      <c r="G268" s="59">
        <v>3842.52</v>
      </c>
    </row>
    <row r="269" spans="1:7" ht="24">
      <c r="A269" s="22">
        <v>267</v>
      </c>
      <c r="B269" s="55" t="s">
        <v>283</v>
      </c>
      <c r="C269" s="58">
        <v>25</v>
      </c>
      <c r="D269" s="58">
        <v>1200</v>
      </c>
      <c r="E269" s="97" t="s">
        <v>12</v>
      </c>
      <c r="F269" s="58">
        <v>4500</v>
      </c>
      <c r="G269" s="59">
        <v>75</v>
      </c>
    </row>
    <row r="270" spans="1:7" ht="24">
      <c r="A270" s="22">
        <v>268</v>
      </c>
      <c r="B270" s="55" t="s">
        <v>284</v>
      </c>
      <c r="C270" s="58">
        <v>181</v>
      </c>
      <c r="D270" s="58">
        <v>12000</v>
      </c>
      <c r="E270" s="97" t="s">
        <v>12</v>
      </c>
      <c r="F270" s="58">
        <v>15400</v>
      </c>
      <c r="G270" s="59">
        <v>252</v>
      </c>
    </row>
    <row r="271" spans="1:7" ht="24">
      <c r="A271" s="22">
        <v>269</v>
      </c>
      <c r="B271" s="55" t="s">
        <v>285</v>
      </c>
      <c r="C271" s="58">
        <v>442</v>
      </c>
      <c r="D271" s="58">
        <v>20300</v>
      </c>
      <c r="E271" s="97" t="s">
        <v>12</v>
      </c>
      <c r="F271" s="58">
        <v>1800</v>
      </c>
      <c r="G271" s="59">
        <v>132</v>
      </c>
    </row>
    <row r="272" spans="1:7" ht="24">
      <c r="A272" s="22">
        <v>270</v>
      </c>
      <c r="B272" s="55" t="s">
        <v>286</v>
      </c>
      <c r="C272" s="58">
        <v>7460</v>
      </c>
      <c r="D272" s="58">
        <v>149142</v>
      </c>
      <c r="E272" s="50" t="s">
        <v>9</v>
      </c>
      <c r="F272" s="58">
        <v>112949</v>
      </c>
      <c r="G272" s="59">
        <v>3639</v>
      </c>
    </row>
    <row r="273" spans="1:7" ht="24">
      <c r="A273" s="22">
        <v>271</v>
      </c>
      <c r="B273" s="55" t="s">
        <v>287</v>
      </c>
      <c r="C273" s="58">
        <v>939</v>
      </c>
      <c r="D273" s="58">
        <v>12300</v>
      </c>
      <c r="E273" s="97" t="s">
        <v>12</v>
      </c>
      <c r="F273" s="58">
        <v>0</v>
      </c>
      <c r="G273" s="59">
        <v>281</v>
      </c>
    </row>
    <row r="274" spans="1:7">
      <c r="A274" s="22">
        <v>272</v>
      </c>
      <c r="B274" s="55" t="s">
        <v>288</v>
      </c>
      <c r="C274" s="58">
        <v>23</v>
      </c>
      <c r="D274" s="58" t="s">
        <v>75</v>
      </c>
      <c r="E274" s="97" t="s">
        <v>12</v>
      </c>
      <c r="F274" s="58"/>
      <c r="G274" s="59"/>
    </row>
    <row r="275" spans="1:7" ht="24">
      <c r="A275" s="22">
        <v>273</v>
      </c>
      <c r="B275" s="55" t="s">
        <v>289</v>
      </c>
      <c r="C275" s="58">
        <v>8024</v>
      </c>
      <c r="D275" s="58">
        <v>61630</v>
      </c>
      <c r="E275" s="50" t="s">
        <v>9</v>
      </c>
      <c r="F275" s="58">
        <v>53416</v>
      </c>
      <c r="G275" s="59">
        <v>3095.85</v>
      </c>
    </row>
    <row r="276" spans="1:7" ht="24">
      <c r="A276" s="22">
        <v>274</v>
      </c>
      <c r="B276" s="55" t="s">
        <v>290</v>
      </c>
      <c r="C276" s="58">
        <v>990</v>
      </c>
      <c r="D276" s="58">
        <v>70590</v>
      </c>
      <c r="E276" s="97" t="s">
        <v>12</v>
      </c>
      <c r="F276" s="58">
        <v>28156</v>
      </c>
      <c r="G276" s="59">
        <v>1207.6600000000001</v>
      </c>
    </row>
    <row r="277" spans="1:7" ht="24">
      <c r="A277" s="22">
        <v>275</v>
      </c>
      <c r="B277" s="55" t="s">
        <v>291</v>
      </c>
      <c r="C277" s="58">
        <v>3193</v>
      </c>
      <c r="D277" s="58">
        <v>54823</v>
      </c>
      <c r="E277" s="50" t="s">
        <v>9</v>
      </c>
      <c r="F277" s="58">
        <v>39447</v>
      </c>
      <c r="G277" s="59">
        <v>1248</v>
      </c>
    </row>
    <row r="278" spans="1:7" ht="24">
      <c r="A278" s="22">
        <v>276</v>
      </c>
      <c r="B278" s="55" t="s">
        <v>292</v>
      </c>
      <c r="C278" s="58">
        <v>36</v>
      </c>
      <c r="D278" s="58">
        <v>86667</v>
      </c>
      <c r="E278" s="97" t="s">
        <v>12</v>
      </c>
      <c r="F278" s="58">
        <v>31894</v>
      </c>
      <c r="G278" s="59">
        <v>361</v>
      </c>
    </row>
    <row r="279" spans="1:7" ht="24">
      <c r="A279" s="22">
        <v>277</v>
      </c>
      <c r="B279" s="55" t="s">
        <v>293</v>
      </c>
      <c r="C279" s="58">
        <v>584</v>
      </c>
      <c r="D279" s="58">
        <v>349669.98</v>
      </c>
      <c r="E279" s="97" t="s">
        <v>12</v>
      </c>
      <c r="F279" s="58">
        <v>9760</v>
      </c>
      <c r="G279" s="59">
        <v>280.89999999999998</v>
      </c>
    </row>
    <row r="280" spans="1:7" ht="24">
      <c r="A280" s="22">
        <v>278</v>
      </c>
      <c r="B280" s="55" t="s">
        <v>294</v>
      </c>
      <c r="C280" s="58">
        <v>5425</v>
      </c>
      <c r="D280" s="58">
        <v>163810</v>
      </c>
      <c r="E280" s="50" t="s">
        <v>9</v>
      </c>
      <c r="F280" s="58">
        <v>68001</v>
      </c>
      <c r="G280" s="59">
        <v>3937</v>
      </c>
    </row>
    <row r="281" spans="1:7" ht="24">
      <c r="A281" s="22">
        <v>279</v>
      </c>
      <c r="B281" s="55" t="s">
        <v>295</v>
      </c>
      <c r="C281" s="58">
        <v>2036</v>
      </c>
      <c r="D281" s="58">
        <v>66666</v>
      </c>
      <c r="E281" s="50" t="s">
        <v>9</v>
      </c>
      <c r="F281" s="58">
        <v>47498.36</v>
      </c>
      <c r="G281" s="59">
        <v>1020</v>
      </c>
    </row>
    <row r="282" spans="1:7" ht="24">
      <c r="A282" s="22">
        <v>280</v>
      </c>
      <c r="B282" s="55" t="s">
        <v>296</v>
      </c>
      <c r="C282" s="58">
        <v>4540</v>
      </c>
      <c r="D282" s="58">
        <v>55094</v>
      </c>
      <c r="E282" s="50" t="s">
        <v>9</v>
      </c>
      <c r="F282" s="58">
        <v>47834</v>
      </c>
      <c r="G282" s="59">
        <v>1843</v>
      </c>
    </row>
    <row r="283" spans="1:7" ht="24">
      <c r="A283" s="22">
        <v>281</v>
      </c>
      <c r="B283" s="55" t="s">
        <v>297</v>
      </c>
      <c r="C283" s="58">
        <v>300</v>
      </c>
      <c r="D283" s="58">
        <v>55487</v>
      </c>
      <c r="E283" s="97" t="s">
        <v>12</v>
      </c>
      <c r="F283" s="58">
        <v>24798</v>
      </c>
      <c r="G283" s="59">
        <v>651</v>
      </c>
    </row>
    <row r="284" spans="1:7" ht="24">
      <c r="A284" s="22">
        <v>282</v>
      </c>
      <c r="B284" s="55" t="s">
        <v>298</v>
      </c>
      <c r="C284" s="58">
        <v>3247</v>
      </c>
      <c r="D284" s="58">
        <v>314029</v>
      </c>
      <c r="E284" s="50" t="s">
        <v>9</v>
      </c>
      <c r="F284" s="58">
        <v>34429.810000000005</v>
      </c>
      <c r="G284" s="59">
        <v>1067.75</v>
      </c>
    </row>
    <row r="285" spans="1:7" ht="24">
      <c r="A285" s="22">
        <v>283</v>
      </c>
      <c r="B285" s="55" t="s">
        <v>299</v>
      </c>
      <c r="C285" s="58">
        <v>0</v>
      </c>
      <c r="D285" s="58">
        <v>0</v>
      </c>
      <c r="E285" s="97" t="s">
        <v>12</v>
      </c>
      <c r="F285" s="58">
        <v>0</v>
      </c>
      <c r="G285" s="59">
        <v>0</v>
      </c>
    </row>
    <row r="286" spans="1:7" ht="24">
      <c r="A286" s="22">
        <v>284</v>
      </c>
      <c r="B286" s="55" t="s">
        <v>300</v>
      </c>
      <c r="C286" s="58">
        <v>4432</v>
      </c>
      <c r="D286" s="58">
        <v>98890</v>
      </c>
      <c r="E286" s="50" t="s">
        <v>9</v>
      </c>
      <c r="F286" s="58">
        <v>42815</v>
      </c>
      <c r="G286" s="59">
        <v>3359</v>
      </c>
    </row>
    <row r="287" spans="1:7" ht="24">
      <c r="A287" s="22">
        <v>285</v>
      </c>
      <c r="B287" s="55" t="s">
        <v>301</v>
      </c>
      <c r="C287" s="58">
        <v>169</v>
      </c>
      <c r="D287" s="58">
        <v>16770</v>
      </c>
      <c r="E287" s="97" t="s">
        <v>12</v>
      </c>
      <c r="F287" s="58">
        <v>0</v>
      </c>
      <c r="G287" s="59">
        <v>0</v>
      </c>
    </row>
    <row r="288" spans="1:7" ht="24">
      <c r="A288" s="22">
        <v>286</v>
      </c>
      <c r="B288" s="55" t="s">
        <v>302</v>
      </c>
      <c r="C288" s="58">
        <v>614</v>
      </c>
      <c r="D288" s="58">
        <v>5798</v>
      </c>
      <c r="E288" s="97" t="s">
        <v>12</v>
      </c>
      <c r="F288" s="58">
        <v>7661</v>
      </c>
      <c r="G288" s="59">
        <v>156.94999999999999</v>
      </c>
    </row>
    <row r="289" spans="1:7" ht="24">
      <c r="A289" s="22">
        <v>287</v>
      </c>
      <c r="B289" s="55" t="s">
        <v>303</v>
      </c>
      <c r="C289" s="58">
        <v>0</v>
      </c>
      <c r="D289" s="58">
        <v>0</v>
      </c>
      <c r="E289" s="97" t="s">
        <v>12</v>
      </c>
      <c r="F289" s="58">
        <v>0</v>
      </c>
      <c r="G289" s="59">
        <v>0</v>
      </c>
    </row>
    <row r="290" spans="1:7">
      <c r="A290" s="22">
        <v>288</v>
      </c>
      <c r="B290" s="55" t="s">
        <v>304</v>
      </c>
      <c r="C290" s="58">
        <v>0</v>
      </c>
      <c r="D290" s="105" t="s">
        <v>75</v>
      </c>
      <c r="E290" s="105"/>
      <c r="F290" s="105"/>
      <c r="G290" s="108"/>
    </row>
    <row r="291" spans="1:7" ht="24">
      <c r="A291" s="22">
        <v>289</v>
      </c>
      <c r="B291" s="55" t="s">
        <v>305</v>
      </c>
      <c r="C291" s="58">
        <v>498</v>
      </c>
      <c r="D291" s="58">
        <v>7399.26</v>
      </c>
      <c r="E291" s="61" t="s">
        <v>69</v>
      </c>
      <c r="F291" s="58">
        <v>7768</v>
      </c>
      <c r="G291" s="59">
        <v>1015.48</v>
      </c>
    </row>
    <row r="292" spans="1:7" ht="24">
      <c r="A292" s="22">
        <v>290</v>
      </c>
      <c r="B292" s="55" t="s">
        <v>306</v>
      </c>
      <c r="C292" s="58">
        <v>1587</v>
      </c>
      <c r="D292" s="58">
        <v>23110</v>
      </c>
      <c r="E292" s="61" t="s">
        <v>19</v>
      </c>
      <c r="F292" s="58">
        <v>14166</v>
      </c>
      <c r="G292" s="59">
        <v>500.31</v>
      </c>
    </row>
    <row r="293" spans="1:7" ht="24">
      <c r="A293" s="22">
        <v>291</v>
      </c>
      <c r="B293" s="66" t="s">
        <v>307</v>
      </c>
      <c r="C293" s="58">
        <v>1857</v>
      </c>
      <c r="D293" s="58">
        <v>39422</v>
      </c>
      <c r="E293" s="61" t="s">
        <v>19</v>
      </c>
      <c r="F293" s="58">
        <v>16137</v>
      </c>
      <c r="G293" s="59">
        <v>1010</v>
      </c>
    </row>
    <row r="294" spans="1:7" ht="24">
      <c r="A294" s="22">
        <v>292</v>
      </c>
      <c r="B294" s="66" t="s">
        <v>308</v>
      </c>
      <c r="C294" s="58">
        <v>336</v>
      </c>
      <c r="D294" s="58">
        <v>13355</v>
      </c>
      <c r="E294" s="97" t="s">
        <v>12</v>
      </c>
      <c r="F294" s="58">
        <v>4380</v>
      </c>
      <c r="G294" s="59">
        <v>143</v>
      </c>
    </row>
    <row r="295" spans="1:7" ht="24">
      <c r="A295" s="22">
        <v>293</v>
      </c>
      <c r="B295" s="66" t="s">
        <v>309</v>
      </c>
      <c r="C295" s="58">
        <v>727</v>
      </c>
      <c r="D295" s="58">
        <v>33320</v>
      </c>
      <c r="E295" s="97" t="s">
        <v>12</v>
      </c>
      <c r="F295" s="58">
        <v>7979</v>
      </c>
      <c r="G295" s="59">
        <v>219.2</v>
      </c>
    </row>
    <row r="296" spans="1:7" ht="24">
      <c r="A296" s="22">
        <v>294</v>
      </c>
      <c r="B296" s="66" t="s">
        <v>310</v>
      </c>
      <c r="C296" s="58">
        <v>430</v>
      </c>
      <c r="D296" s="58">
        <v>26666</v>
      </c>
      <c r="E296" s="97" t="s">
        <v>12</v>
      </c>
      <c r="F296" s="58">
        <v>0</v>
      </c>
      <c r="G296" s="59">
        <v>356</v>
      </c>
    </row>
    <row r="297" spans="1:7" ht="24">
      <c r="A297" s="22">
        <v>295</v>
      </c>
      <c r="B297" s="55" t="s">
        <v>311</v>
      </c>
      <c r="C297" s="58">
        <v>0</v>
      </c>
      <c r="D297" s="58">
        <v>130000</v>
      </c>
      <c r="E297" s="97" t="s">
        <v>12</v>
      </c>
      <c r="F297" s="58">
        <v>36500</v>
      </c>
      <c r="G297" s="59">
        <v>600</v>
      </c>
    </row>
    <row r="298" spans="1:7" ht="24">
      <c r="A298" s="22">
        <v>296</v>
      </c>
      <c r="B298" s="55" t="s">
        <v>312</v>
      </c>
      <c r="C298" s="58">
        <v>4159</v>
      </c>
      <c r="D298" s="58">
        <v>87340</v>
      </c>
      <c r="E298" s="50" t="s">
        <v>9</v>
      </c>
      <c r="F298" s="58">
        <v>49084</v>
      </c>
      <c r="G298" s="59">
        <v>3560</v>
      </c>
    </row>
    <row r="299" spans="1:7" ht="24">
      <c r="A299" s="22">
        <v>297</v>
      </c>
      <c r="B299" s="55" t="s">
        <v>313</v>
      </c>
      <c r="C299" s="58">
        <v>396</v>
      </c>
      <c r="D299" s="58">
        <v>10100</v>
      </c>
      <c r="E299" s="97" t="s">
        <v>12</v>
      </c>
      <c r="F299" s="58">
        <v>0</v>
      </c>
      <c r="G299" s="59">
        <v>0</v>
      </c>
    </row>
    <row r="300" spans="1:7">
      <c r="A300" s="22">
        <v>298</v>
      </c>
      <c r="B300" s="55" t="s">
        <v>314</v>
      </c>
      <c r="C300" s="58">
        <v>4280</v>
      </c>
      <c r="D300" s="58">
        <v>55880</v>
      </c>
      <c r="E300" s="50" t="s">
        <v>9</v>
      </c>
      <c r="F300" s="58">
        <v>44021.470000000008</v>
      </c>
      <c r="G300" s="59">
        <v>2260.19</v>
      </c>
    </row>
    <row r="301" spans="1:7">
      <c r="A301" s="22">
        <v>299</v>
      </c>
      <c r="B301" s="55" t="s">
        <v>315</v>
      </c>
      <c r="C301" s="58">
        <v>79</v>
      </c>
      <c r="D301" s="58">
        <v>1747</v>
      </c>
      <c r="E301" s="97" t="s">
        <v>12</v>
      </c>
      <c r="F301" s="58">
        <v>0</v>
      </c>
      <c r="G301" s="59">
        <v>14</v>
      </c>
    </row>
    <row r="302" spans="1:7" ht="24">
      <c r="A302" s="22">
        <v>300</v>
      </c>
      <c r="B302" s="55" t="s">
        <v>316</v>
      </c>
      <c r="C302" s="58">
        <v>7024</v>
      </c>
      <c r="D302" s="58">
        <v>93057</v>
      </c>
      <c r="E302" s="50" t="s">
        <v>9</v>
      </c>
      <c r="F302" s="58">
        <v>68450</v>
      </c>
      <c r="G302" s="59">
        <v>2359</v>
      </c>
    </row>
    <row r="303" spans="1:7" ht="24">
      <c r="A303" s="22">
        <v>301</v>
      </c>
      <c r="B303" s="55" t="s">
        <v>317</v>
      </c>
      <c r="C303" s="58">
        <v>248</v>
      </c>
      <c r="D303" s="58">
        <v>30050</v>
      </c>
      <c r="E303" s="97" t="s">
        <v>12</v>
      </c>
      <c r="F303" s="58">
        <v>20050</v>
      </c>
      <c r="G303" s="59">
        <v>620</v>
      </c>
    </row>
    <row r="304" spans="1:7" ht="24">
      <c r="A304" s="22">
        <v>302</v>
      </c>
      <c r="B304" s="55" t="s">
        <v>318</v>
      </c>
      <c r="C304" s="58">
        <v>0</v>
      </c>
      <c r="D304" s="58">
        <v>5367</v>
      </c>
      <c r="E304" s="97" t="s">
        <v>12</v>
      </c>
      <c r="F304" s="58">
        <v>11369</v>
      </c>
      <c r="G304" s="59">
        <v>0</v>
      </c>
    </row>
    <row r="305" spans="1:7" ht="24">
      <c r="A305" s="22">
        <v>303</v>
      </c>
      <c r="B305" s="55" t="s">
        <v>319</v>
      </c>
      <c r="C305" s="58">
        <v>4750</v>
      </c>
      <c r="D305" s="58">
        <v>72930</v>
      </c>
      <c r="E305" s="50" t="s">
        <v>9</v>
      </c>
      <c r="F305" s="58">
        <v>6419</v>
      </c>
      <c r="G305" s="59">
        <v>97</v>
      </c>
    </row>
    <row r="306" spans="1:7" ht="24">
      <c r="A306" s="22">
        <v>304</v>
      </c>
      <c r="B306" s="55" t="s">
        <v>320</v>
      </c>
      <c r="C306" s="58">
        <v>5298</v>
      </c>
      <c r="D306" s="58">
        <v>68740</v>
      </c>
      <c r="E306" s="50" t="s">
        <v>9</v>
      </c>
      <c r="F306" s="58">
        <v>10348</v>
      </c>
      <c r="G306" s="59">
        <v>250</v>
      </c>
    </row>
    <row r="307" spans="1:7" ht="24">
      <c r="A307" s="22">
        <v>305</v>
      </c>
      <c r="B307" s="55" t="s">
        <v>321</v>
      </c>
      <c r="C307" s="58">
        <v>2706</v>
      </c>
      <c r="D307" s="58">
        <v>79920</v>
      </c>
      <c r="E307" s="50" t="s">
        <v>9</v>
      </c>
      <c r="F307" s="58">
        <v>27457</v>
      </c>
      <c r="G307" s="59">
        <v>1103</v>
      </c>
    </row>
    <row r="308" spans="1:7" ht="24">
      <c r="A308" s="22">
        <v>306</v>
      </c>
      <c r="B308" s="55" t="s">
        <v>322</v>
      </c>
      <c r="C308" s="58">
        <v>1216</v>
      </c>
      <c r="D308" s="58">
        <v>36950</v>
      </c>
      <c r="E308" s="61" t="s">
        <v>19</v>
      </c>
      <c r="F308" s="58">
        <v>32900</v>
      </c>
      <c r="G308" s="59">
        <v>430</v>
      </c>
    </row>
    <row r="309" spans="1:7" ht="24">
      <c r="A309" s="22">
        <v>307</v>
      </c>
      <c r="B309" s="55" t="s">
        <v>323</v>
      </c>
      <c r="C309" s="58">
        <v>88</v>
      </c>
      <c r="D309" s="58">
        <v>20000</v>
      </c>
      <c r="E309" s="61" t="s">
        <v>19</v>
      </c>
      <c r="F309" s="58">
        <v>0</v>
      </c>
      <c r="G309" s="59">
        <v>36</v>
      </c>
    </row>
    <row r="310" spans="1:7" ht="24">
      <c r="A310" s="22">
        <v>308</v>
      </c>
      <c r="B310" s="55" t="s">
        <v>324</v>
      </c>
      <c r="C310" s="58">
        <v>6036</v>
      </c>
      <c r="D310" s="58">
        <v>70000</v>
      </c>
      <c r="E310" s="50" t="s">
        <v>9</v>
      </c>
      <c r="F310" s="58">
        <v>35820</v>
      </c>
      <c r="G310" s="59">
        <v>520</v>
      </c>
    </row>
    <row r="311" spans="1:7" ht="24">
      <c r="A311" s="22">
        <v>309</v>
      </c>
      <c r="B311" s="55" t="s">
        <v>325</v>
      </c>
      <c r="C311" s="58">
        <v>5</v>
      </c>
      <c r="D311" s="58">
        <v>57000</v>
      </c>
      <c r="E311" s="97" t="s">
        <v>12</v>
      </c>
      <c r="F311" s="58">
        <v>28065</v>
      </c>
      <c r="G311" s="59">
        <v>128</v>
      </c>
    </row>
    <row r="312" spans="1:7" ht="24">
      <c r="A312" s="22">
        <v>310</v>
      </c>
      <c r="B312" s="55" t="s">
        <v>326</v>
      </c>
      <c r="C312" s="58">
        <v>0</v>
      </c>
      <c r="D312" s="58">
        <v>21300</v>
      </c>
      <c r="E312" s="97" t="s">
        <v>12</v>
      </c>
      <c r="F312" s="58">
        <v>6471</v>
      </c>
      <c r="G312" s="59">
        <v>180</v>
      </c>
    </row>
    <row r="313" spans="1:7" ht="24">
      <c r="A313" s="22">
        <v>311</v>
      </c>
      <c r="B313" s="55" t="s">
        <v>327</v>
      </c>
      <c r="C313" s="58">
        <v>10032</v>
      </c>
      <c r="D313" s="58">
        <v>173000</v>
      </c>
      <c r="E313" s="50" t="s">
        <v>9</v>
      </c>
      <c r="F313" s="58">
        <v>62800</v>
      </c>
      <c r="G313" s="59">
        <v>900</v>
      </c>
    </row>
    <row r="314" spans="1:7" ht="24">
      <c r="A314" s="22">
        <v>312</v>
      </c>
      <c r="B314" s="55" t="s">
        <v>328</v>
      </c>
      <c r="C314" s="58">
        <v>0</v>
      </c>
      <c r="D314" s="58">
        <v>10135</v>
      </c>
      <c r="E314" s="97" t="s">
        <v>12</v>
      </c>
      <c r="F314" s="58">
        <v>8827</v>
      </c>
      <c r="G314" s="59">
        <v>82.25</v>
      </c>
    </row>
    <row r="315" spans="1:7" ht="24">
      <c r="A315" s="22">
        <v>313</v>
      </c>
      <c r="B315" s="55" t="s">
        <v>329</v>
      </c>
      <c r="C315" s="58">
        <v>23754</v>
      </c>
      <c r="D315" s="58">
        <v>26538</v>
      </c>
      <c r="E315" s="61" t="s">
        <v>19</v>
      </c>
      <c r="F315" s="58">
        <v>14474</v>
      </c>
      <c r="G315" s="59">
        <v>45</v>
      </c>
    </row>
    <row r="316" spans="1:7" ht="24">
      <c r="A316" s="22">
        <v>314</v>
      </c>
      <c r="B316" s="55" t="s">
        <v>330</v>
      </c>
      <c r="C316" s="58">
        <v>17466</v>
      </c>
      <c r="D316" s="58">
        <v>84000</v>
      </c>
      <c r="E316" s="50" t="s">
        <v>9</v>
      </c>
      <c r="F316" s="58">
        <v>47360</v>
      </c>
      <c r="G316" s="59">
        <v>1261</v>
      </c>
    </row>
    <row r="317" spans="1:7" ht="24">
      <c r="A317" s="22">
        <v>315</v>
      </c>
      <c r="B317" s="55" t="s">
        <v>331</v>
      </c>
      <c r="C317" s="58">
        <v>26289</v>
      </c>
      <c r="D317" s="58">
        <v>200010</v>
      </c>
      <c r="E317" s="50" t="s">
        <v>9</v>
      </c>
      <c r="F317" s="58">
        <v>131000</v>
      </c>
      <c r="G317" s="59">
        <v>5070</v>
      </c>
    </row>
    <row r="318" spans="1:7" ht="24">
      <c r="A318" s="22">
        <v>316</v>
      </c>
      <c r="B318" s="55" t="s">
        <v>332</v>
      </c>
      <c r="C318" s="58">
        <v>4830</v>
      </c>
      <c r="D318" s="58">
        <v>142674</v>
      </c>
      <c r="E318" s="50" t="s">
        <v>9</v>
      </c>
      <c r="F318" s="58">
        <v>36218</v>
      </c>
      <c r="G318" s="59">
        <v>561</v>
      </c>
    </row>
    <row r="319" spans="1:7" ht="24">
      <c r="A319" s="22">
        <v>317</v>
      </c>
      <c r="B319" s="55" t="s">
        <v>333</v>
      </c>
      <c r="C319" s="58">
        <v>17103</v>
      </c>
      <c r="D319" s="58">
        <v>30500</v>
      </c>
      <c r="E319" s="58" t="s">
        <v>19</v>
      </c>
      <c r="F319" s="58">
        <v>6070</v>
      </c>
      <c r="G319" s="59">
        <v>675</v>
      </c>
    </row>
    <row r="320" spans="1:7" ht="24">
      <c r="A320" s="22">
        <v>318</v>
      </c>
      <c r="B320" s="55" t="s">
        <v>334</v>
      </c>
      <c r="C320" s="58">
        <v>0</v>
      </c>
      <c r="D320" s="58">
        <v>2267</v>
      </c>
      <c r="E320" s="97" t="s">
        <v>12</v>
      </c>
      <c r="F320" s="58">
        <v>2186</v>
      </c>
      <c r="G320" s="59">
        <v>178</v>
      </c>
    </row>
    <row r="321" spans="1:7" ht="24">
      <c r="A321" s="22">
        <v>319</v>
      </c>
      <c r="B321" s="55" t="s">
        <v>335</v>
      </c>
      <c r="C321" s="58">
        <v>4595</v>
      </c>
      <c r="D321" s="58">
        <v>362167</v>
      </c>
      <c r="E321" s="50" t="s">
        <v>9</v>
      </c>
      <c r="F321" s="58">
        <v>55622</v>
      </c>
      <c r="G321" s="59">
        <v>7694</v>
      </c>
    </row>
    <row r="322" spans="1:7" ht="36">
      <c r="A322" s="22">
        <v>320</v>
      </c>
      <c r="B322" s="55" t="s">
        <v>336</v>
      </c>
      <c r="C322" s="58">
        <v>343</v>
      </c>
      <c r="D322" s="58">
        <v>6707</v>
      </c>
      <c r="E322" s="97" t="s">
        <v>12</v>
      </c>
      <c r="F322" s="58">
        <v>5216</v>
      </c>
      <c r="G322" s="59">
        <v>207</v>
      </c>
    </row>
    <row r="323" spans="1:7" ht="24">
      <c r="A323" s="22">
        <v>321</v>
      </c>
      <c r="B323" s="55" t="s">
        <v>337</v>
      </c>
      <c r="C323" s="58">
        <v>377</v>
      </c>
      <c r="D323" s="58">
        <v>5446</v>
      </c>
      <c r="E323" s="97" t="s">
        <v>12</v>
      </c>
      <c r="F323" s="58">
        <v>2535</v>
      </c>
      <c r="G323" s="59">
        <v>30.8</v>
      </c>
    </row>
    <row r="324" spans="1:7" ht="24">
      <c r="A324" s="22">
        <v>322</v>
      </c>
      <c r="B324" s="55" t="s">
        <v>338</v>
      </c>
      <c r="C324" s="58">
        <v>6914</v>
      </c>
      <c r="D324" s="58">
        <v>115300</v>
      </c>
      <c r="E324" s="50" t="s">
        <v>9</v>
      </c>
      <c r="F324" s="58">
        <v>63769</v>
      </c>
      <c r="G324" s="59">
        <v>663</v>
      </c>
    </row>
    <row r="325" spans="1:7">
      <c r="A325" s="22">
        <v>323</v>
      </c>
      <c r="B325" s="55" t="s">
        <v>339</v>
      </c>
      <c r="C325" s="58">
        <v>2732</v>
      </c>
      <c r="D325" s="58">
        <v>102380</v>
      </c>
      <c r="E325" s="50" t="s">
        <v>9</v>
      </c>
      <c r="F325" s="58">
        <v>29498</v>
      </c>
      <c r="G325" s="59">
        <v>752</v>
      </c>
    </row>
    <row r="326" spans="1:7" ht="36">
      <c r="A326" s="22">
        <v>324</v>
      </c>
      <c r="B326" s="55" t="s">
        <v>340</v>
      </c>
      <c r="C326" s="58">
        <v>0</v>
      </c>
      <c r="D326" s="58">
        <v>0</v>
      </c>
      <c r="E326" s="97" t="s">
        <v>12</v>
      </c>
      <c r="F326" s="58">
        <v>0</v>
      </c>
      <c r="G326" s="59">
        <v>0</v>
      </c>
    </row>
    <row r="327" spans="1:7" ht="36">
      <c r="A327" s="22">
        <v>325</v>
      </c>
      <c r="B327" s="55" t="s">
        <v>341</v>
      </c>
      <c r="C327" s="58">
        <v>0</v>
      </c>
      <c r="D327" s="58">
        <v>0</v>
      </c>
      <c r="E327" s="97" t="s">
        <v>12</v>
      </c>
      <c r="F327" s="58">
        <v>0</v>
      </c>
      <c r="G327" s="59">
        <v>0</v>
      </c>
    </row>
    <row r="328" spans="1:7" ht="36">
      <c r="A328" s="22">
        <v>326</v>
      </c>
      <c r="B328" s="55" t="s">
        <v>342</v>
      </c>
      <c r="C328" s="58">
        <v>0</v>
      </c>
      <c r="D328" s="58">
        <v>0</v>
      </c>
      <c r="E328" s="97" t="s">
        <v>12</v>
      </c>
      <c r="F328" s="58">
        <v>0</v>
      </c>
      <c r="G328" s="59">
        <v>0</v>
      </c>
    </row>
    <row r="329" spans="1:7" ht="24">
      <c r="A329" s="22">
        <v>327</v>
      </c>
      <c r="B329" s="55" t="s">
        <v>343</v>
      </c>
      <c r="C329" s="58">
        <v>202</v>
      </c>
      <c r="D329" s="58">
        <v>13900</v>
      </c>
      <c r="E329" s="97" t="s">
        <v>12</v>
      </c>
      <c r="F329" s="58">
        <v>3000</v>
      </c>
      <c r="G329" s="59">
        <v>25</v>
      </c>
    </row>
    <row r="330" spans="1:7" ht="24">
      <c r="A330" s="22">
        <v>328</v>
      </c>
      <c r="B330" s="55" t="s">
        <v>344</v>
      </c>
      <c r="C330" s="58">
        <v>2321</v>
      </c>
      <c r="D330" s="58">
        <v>157341</v>
      </c>
      <c r="E330" s="50" t="s">
        <v>9</v>
      </c>
      <c r="F330" s="58">
        <v>49286</v>
      </c>
      <c r="G330" s="59">
        <v>1609</v>
      </c>
    </row>
    <row r="331" spans="1:7" ht="24">
      <c r="A331" s="22">
        <v>329</v>
      </c>
      <c r="B331" s="55" t="s">
        <v>345</v>
      </c>
      <c r="C331" s="58">
        <v>4077</v>
      </c>
      <c r="D331" s="58">
        <v>40000</v>
      </c>
      <c r="E331" s="50" t="s">
        <v>9</v>
      </c>
      <c r="F331" s="58">
        <v>0</v>
      </c>
      <c r="G331" s="59">
        <v>1448.8</v>
      </c>
    </row>
    <row r="332" spans="1:7" ht="24">
      <c r="A332" s="22">
        <v>330</v>
      </c>
      <c r="B332" s="55" t="s">
        <v>346</v>
      </c>
      <c r="C332" s="58">
        <v>0</v>
      </c>
      <c r="D332" s="58">
        <v>2700</v>
      </c>
      <c r="E332" s="97" t="s">
        <v>12</v>
      </c>
      <c r="F332" s="58">
        <v>7577</v>
      </c>
      <c r="G332" s="59">
        <v>87</v>
      </c>
    </row>
    <row r="333" spans="1:7" ht="24">
      <c r="A333" s="22">
        <v>331</v>
      </c>
      <c r="B333" s="55" t="s">
        <v>347</v>
      </c>
      <c r="C333" s="58">
        <v>5752</v>
      </c>
      <c r="D333" s="58">
        <v>37962</v>
      </c>
      <c r="E333" s="61" t="s">
        <v>19</v>
      </c>
      <c r="F333" s="58">
        <v>31550</v>
      </c>
      <c r="G333" s="59">
        <v>2076</v>
      </c>
    </row>
    <row r="334" spans="1:7" ht="24">
      <c r="A334" s="22">
        <v>332</v>
      </c>
      <c r="B334" s="55" t="s">
        <v>348</v>
      </c>
      <c r="C334" s="58">
        <v>2701</v>
      </c>
      <c r="D334" s="86">
        <v>40000</v>
      </c>
      <c r="E334" s="50" t="s">
        <v>9</v>
      </c>
      <c r="F334" s="86">
        <v>22500</v>
      </c>
      <c r="G334" s="59">
        <v>973</v>
      </c>
    </row>
    <row r="335" spans="1:7" ht="24">
      <c r="A335" s="22">
        <v>333</v>
      </c>
      <c r="B335" s="55" t="s">
        <v>349</v>
      </c>
      <c r="C335" s="96">
        <v>1951</v>
      </c>
      <c r="D335" s="22" t="s">
        <v>75</v>
      </c>
      <c r="E335" s="22"/>
      <c r="F335" s="22"/>
      <c r="G335" s="22"/>
    </row>
    <row r="336" spans="1:7" ht="24">
      <c r="A336" s="22">
        <v>334</v>
      </c>
      <c r="B336" s="55" t="s">
        <v>350</v>
      </c>
      <c r="C336" s="58">
        <v>670</v>
      </c>
      <c r="D336" s="58">
        <v>78613</v>
      </c>
      <c r="E336" s="97" t="s">
        <v>12</v>
      </c>
      <c r="F336" s="58">
        <v>31825</v>
      </c>
      <c r="G336" s="59">
        <v>838.52</v>
      </c>
    </row>
    <row r="337" spans="1:7" ht="24">
      <c r="A337" s="22">
        <v>335</v>
      </c>
      <c r="B337" s="55" t="s">
        <v>351</v>
      </c>
      <c r="C337" s="58">
        <v>752</v>
      </c>
      <c r="D337" s="58">
        <v>22000</v>
      </c>
      <c r="E337" s="97" t="s">
        <v>12</v>
      </c>
      <c r="F337" s="58">
        <v>1549</v>
      </c>
      <c r="G337" s="59">
        <v>60.76</v>
      </c>
    </row>
    <row r="338" spans="1:7" ht="24">
      <c r="A338" s="22">
        <v>336</v>
      </c>
      <c r="B338" s="55" t="s">
        <v>352</v>
      </c>
      <c r="C338" s="58">
        <v>2428</v>
      </c>
      <c r="D338" s="58">
        <v>48266</v>
      </c>
      <c r="E338" s="50" t="s">
        <v>9</v>
      </c>
      <c r="F338" s="58">
        <v>29684.799999999999</v>
      </c>
      <c r="G338" s="59">
        <v>1425.43</v>
      </c>
    </row>
    <row r="339" spans="1:7" ht="24">
      <c r="A339" s="22">
        <v>337</v>
      </c>
      <c r="B339" s="55" t="s">
        <v>353</v>
      </c>
      <c r="C339" s="58">
        <v>1277</v>
      </c>
      <c r="D339" s="58">
        <v>104667.19</v>
      </c>
      <c r="E339" s="50" t="s">
        <v>9</v>
      </c>
      <c r="F339" s="58">
        <v>29498</v>
      </c>
      <c r="G339" s="59">
        <v>527.66</v>
      </c>
    </row>
    <row r="340" spans="1:7" ht="24">
      <c r="A340" s="22">
        <v>338</v>
      </c>
      <c r="B340" s="55" t="s">
        <v>354</v>
      </c>
      <c r="C340" s="58">
        <v>0</v>
      </c>
      <c r="D340" s="58">
        <v>0</v>
      </c>
      <c r="E340" s="97" t="s">
        <v>12</v>
      </c>
      <c r="F340" s="58">
        <v>0</v>
      </c>
      <c r="G340" s="59">
        <v>0</v>
      </c>
    </row>
    <row r="341" spans="1:7" ht="24">
      <c r="A341" s="22">
        <v>339</v>
      </c>
      <c r="B341" s="55" t="s">
        <v>355</v>
      </c>
      <c r="C341" s="58">
        <v>2718</v>
      </c>
      <c r="D341" s="58">
        <v>86029</v>
      </c>
      <c r="E341" s="50" t="s">
        <v>9</v>
      </c>
      <c r="F341" s="58">
        <v>48880</v>
      </c>
      <c r="G341" s="59">
        <v>1398</v>
      </c>
    </row>
    <row r="342" spans="1:7" ht="24">
      <c r="A342" s="22">
        <v>340</v>
      </c>
      <c r="B342" s="55" t="s">
        <v>356</v>
      </c>
      <c r="C342" s="58">
        <v>2059</v>
      </c>
      <c r="D342" s="58">
        <v>78848</v>
      </c>
      <c r="E342" s="50" t="s">
        <v>9</v>
      </c>
      <c r="F342" s="58">
        <v>62814</v>
      </c>
      <c r="G342" s="59">
        <v>2301</v>
      </c>
    </row>
    <row r="343" spans="1:7" ht="24">
      <c r="A343" s="22">
        <v>341</v>
      </c>
      <c r="B343" s="55" t="s">
        <v>357</v>
      </c>
      <c r="C343" s="58">
        <v>8</v>
      </c>
      <c r="D343" s="58">
        <v>16300</v>
      </c>
      <c r="E343" s="97" t="s">
        <v>12</v>
      </c>
      <c r="F343" s="58">
        <v>0</v>
      </c>
      <c r="G343" s="59">
        <v>32</v>
      </c>
    </row>
    <row r="344" spans="1:7" ht="24">
      <c r="A344" s="22">
        <v>342</v>
      </c>
      <c r="B344" s="55" t="s">
        <v>358</v>
      </c>
      <c r="C344" s="58">
        <v>1586</v>
      </c>
      <c r="D344" s="58">
        <v>106773</v>
      </c>
      <c r="E344" s="50" t="s">
        <v>9</v>
      </c>
      <c r="F344" s="58">
        <v>19679</v>
      </c>
      <c r="G344" s="59">
        <v>732.65</v>
      </c>
    </row>
    <row r="345" spans="1:7">
      <c r="A345" s="22">
        <v>343</v>
      </c>
      <c r="B345" s="55" t="s">
        <v>359</v>
      </c>
      <c r="C345" s="58">
        <v>0</v>
      </c>
      <c r="D345" s="58">
        <v>0</v>
      </c>
      <c r="E345" s="97" t="s">
        <v>12</v>
      </c>
      <c r="F345" s="58">
        <v>0</v>
      </c>
      <c r="G345" s="59">
        <v>0</v>
      </c>
    </row>
    <row r="346" spans="1:7">
      <c r="A346" s="22">
        <v>344</v>
      </c>
      <c r="B346" s="55" t="s">
        <v>359</v>
      </c>
      <c r="C346" s="58">
        <v>52</v>
      </c>
      <c r="D346" s="58">
        <v>17230</v>
      </c>
      <c r="E346" s="97" t="s">
        <v>12</v>
      </c>
      <c r="F346" s="58">
        <v>0</v>
      </c>
      <c r="G346" s="59">
        <v>37.78</v>
      </c>
    </row>
  </sheetData>
  <autoFilter ref="A2:G346">
    <sortState ref="A3:G346">
      <sortCondition ref="A3:A346"/>
    </sortState>
  </autoFilter>
  <mergeCells count="1">
    <mergeCell ref="A1:G1"/>
  </mergeCells>
  <phoneticPr fontId="8"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5"/>
  <sheetViews>
    <sheetView topLeftCell="A82" workbookViewId="0">
      <selection activeCell="J6" sqref="J6"/>
    </sheetView>
  </sheetViews>
  <sheetFormatPr defaultRowHeight="13.5"/>
  <cols>
    <col min="1" max="1" width="7.75" style="22" customWidth="1"/>
    <col min="2" max="2" width="23.625" style="22" customWidth="1"/>
    <col min="3" max="3" width="14.875" style="22" customWidth="1"/>
    <col min="4" max="4" width="19.25" style="22" hidden="1" customWidth="1"/>
    <col min="5" max="5" width="0.125" style="22" hidden="1" customWidth="1"/>
    <col min="6" max="6" width="19.25" style="22" hidden="1" customWidth="1"/>
    <col min="7" max="7" width="28.125" style="22" hidden="1" customWidth="1"/>
    <col min="8" max="8" width="11.5" style="22" hidden="1" customWidth="1"/>
    <col min="9" max="9" width="13.375" style="22" customWidth="1"/>
    <col min="10" max="10" width="16.375" style="22" customWidth="1"/>
    <col min="11" max="11" width="13.625" style="22" customWidth="1"/>
    <col min="12" max="12" width="12.875" style="22" customWidth="1"/>
    <col min="13" max="13" width="9.625" style="22" customWidth="1"/>
    <col min="14" max="14" width="11.5" style="22" customWidth="1"/>
    <col min="15" max="15" width="9.625" style="22" customWidth="1"/>
    <col min="16" max="16" width="11" style="22" customWidth="1"/>
    <col min="17" max="17" width="9.625" style="22" customWidth="1"/>
    <col min="18" max="18" width="13.125" style="22" customWidth="1"/>
    <col min="19" max="19" width="13.375" style="22" customWidth="1"/>
    <col min="20" max="20" width="15.375" style="22" customWidth="1"/>
    <col min="21" max="16384" width="9" style="22"/>
  </cols>
  <sheetData>
    <row r="1" spans="1:20" ht="50.25" customHeight="1">
      <c r="A1" s="136" t="s">
        <v>409</v>
      </c>
      <c r="B1" s="137"/>
      <c r="C1" s="137"/>
      <c r="D1" s="137"/>
      <c r="E1" s="137"/>
      <c r="F1" s="137"/>
      <c r="G1" s="137"/>
      <c r="H1" s="138"/>
      <c r="I1" s="138"/>
      <c r="J1" s="138"/>
      <c r="K1" s="138"/>
      <c r="L1" s="138"/>
      <c r="M1" s="138"/>
      <c r="N1" s="138"/>
      <c r="O1" s="138"/>
      <c r="P1" s="138"/>
      <c r="Q1" s="138"/>
      <c r="R1" s="138"/>
      <c r="S1" s="138"/>
      <c r="T1" s="139"/>
    </row>
    <row r="2" spans="1:20" ht="29.25" customHeight="1">
      <c r="A2" s="143" t="s">
        <v>1</v>
      </c>
      <c r="B2" s="143" t="s">
        <v>2</v>
      </c>
      <c r="C2" s="143" t="s">
        <v>3</v>
      </c>
      <c r="D2" s="143" t="s">
        <v>4</v>
      </c>
      <c r="E2" s="18" t="s">
        <v>5</v>
      </c>
      <c r="F2" s="143" t="s">
        <v>6</v>
      </c>
      <c r="G2" s="143" t="s">
        <v>7</v>
      </c>
      <c r="H2" s="143" t="s">
        <v>369</v>
      </c>
      <c r="I2" s="131" t="s">
        <v>371</v>
      </c>
      <c r="J2" s="132"/>
      <c r="K2" s="143" t="s">
        <v>410</v>
      </c>
      <c r="L2" s="143" t="s">
        <v>411</v>
      </c>
      <c r="M2" s="133" t="s">
        <v>412</v>
      </c>
      <c r="N2" s="132"/>
      <c r="O2" s="140" t="s">
        <v>413</v>
      </c>
      <c r="P2" s="132"/>
      <c r="Q2" s="132"/>
      <c r="R2" s="132"/>
      <c r="S2" s="143" t="s">
        <v>386</v>
      </c>
      <c r="T2" s="143" t="s">
        <v>414</v>
      </c>
    </row>
    <row r="3" spans="1:20" ht="31.5" customHeight="1">
      <c r="A3" s="144"/>
      <c r="B3" s="144"/>
      <c r="C3" s="144"/>
      <c r="D3" s="144"/>
      <c r="E3" s="18"/>
      <c r="F3" s="144"/>
      <c r="G3" s="144"/>
      <c r="H3" s="144"/>
      <c r="I3" s="40" t="s">
        <v>415</v>
      </c>
      <c r="J3" s="40" t="s">
        <v>416</v>
      </c>
      <c r="K3" s="144"/>
      <c r="L3" s="144"/>
      <c r="M3" s="146" t="s">
        <v>417</v>
      </c>
      <c r="N3" s="147"/>
      <c r="O3" s="146" t="s">
        <v>418</v>
      </c>
      <c r="P3" s="147"/>
      <c r="Q3" s="133" t="s">
        <v>419</v>
      </c>
      <c r="R3" s="132"/>
      <c r="S3" s="144"/>
      <c r="T3" s="144"/>
    </row>
    <row r="4" spans="1:20" ht="219" customHeight="1">
      <c r="A4" s="145"/>
      <c r="B4" s="145"/>
      <c r="C4" s="145"/>
      <c r="D4" s="145"/>
      <c r="E4" s="18"/>
      <c r="F4" s="145"/>
      <c r="G4" s="145"/>
      <c r="H4" s="145"/>
      <c r="I4" s="29"/>
      <c r="J4" s="41" t="s">
        <v>424</v>
      </c>
      <c r="K4" s="145"/>
      <c r="L4" s="41" t="s">
        <v>425</v>
      </c>
      <c r="M4" s="41" t="s">
        <v>422</v>
      </c>
      <c r="N4" s="41" t="s">
        <v>426</v>
      </c>
      <c r="O4" s="41" t="s">
        <v>422</v>
      </c>
      <c r="P4" s="41" t="s">
        <v>427</v>
      </c>
      <c r="Q4" s="41" t="s">
        <v>422</v>
      </c>
      <c r="R4" s="41" t="s">
        <v>428</v>
      </c>
      <c r="S4" s="18"/>
      <c r="T4" s="42" t="s">
        <v>436</v>
      </c>
    </row>
    <row r="5" spans="1:20" ht="45.75" customHeight="1">
      <c r="A5" s="18">
        <v>1</v>
      </c>
      <c r="B5" s="26" t="s">
        <v>10</v>
      </c>
      <c r="C5" s="27">
        <v>1605</v>
      </c>
      <c r="D5" s="27">
        <v>42624</v>
      </c>
      <c r="E5" s="27" t="s">
        <v>9</v>
      </c>
      <c r="F5" s="27">
        <v>15161</v>
      </c>
      <c r="G5" s="28">
        <v>429.6</v>
      </c>
      <c r="H5" s="28"/>
      <c r="I5" s="27">
        <v>0</v>
      </c>
      <c r="J5" s="35">
        <v>0</v>
      </c>
      <c r="K5" s="27">
        <v>0</v>
      </c>
      <c r="L5" s="35">
        <v>13210</v>
      </c>
      <c r="M5" s="33">
        <f>L5*0.8</f>
        <v>10568</v>
      </c>
      <c r="N5" s="34">
        <f>C5*M5/261381</f>
        <v>64.89239845283322</v>
      </c>
      <c r="O5" s="33">
        <f>L5*0.1</f>
        <v>1321</v>
      </c>
      <c r="P5" s="34">
        <f>J5*O5/6</f>
        <v>0</v>
      </c>
      <c r="Q5" s="33">
        <f>L5*0.1</f>
        <v>1321</v>
      </c>
      <c r="R5" s="34">
        <f>K5*Q5/46</f>
        <v>0</v>
      </c>
      <c r="S5" s="34">
        <f>N5+P5+R5</f>
        <v>64.89239845283322</v>
      </c>
      <c r="T5" s="28"/>
    </row>
    <row r="6" spans="1:20" ht="44.25" customHeight="1">
      <c r="A6" s="18">
        <v>2</v>
      </c>
      <c r="B6" s="26" t="s">
        <v>25</v>
      </c>
      <c r="C6" s="27">
        <v>1682</v>
      </c>
      <c r="D6" s="27">
        <v>209845</v>
      </c>
      <c r="E6" s="27" t="s">
        <v>9</v>
      </c>
      <c r="F6" s="27">
        <v>56101</v>
      </c>
      <c r="G6" s="28">
        <v>2273</v>
      </c>
      <c r="H6" s="28" t="s">
        <v>374</v>
      </c>
      <c r="I6" s="27">
        <v>0</v>
      </c>
      <c r="J6" s="35">
        <v>0</v>
      </c>
      <c r="K6" s="27">
        <v>2</v>
      </c>
      <c r="L6" s="35">
        <v>13210</v>
      </c>
      <c r="M6" s="33">
        <f t="shared" ref="M6:M69" si="0">L6*0.8</f>
        <v>10568</v>
      </c>
      <c r="N6" s="34">
        <f t="shared" ref="N6:N69" si="1">C6*M6/261381</f>
        <v>68.005616322533001</v>
      </c>
      <c r="O6" s="33">
        <f t="shared" ref="O6:O69" si="2">L6*0.1</f>
        <v>1321</v>
      </c>
      <c r="P6" s="34">
        <f t="shared" ref="P6:P70" si="3">J6*O6/6</f>
        <v>0</v>
      </c>
      <c r="Q6" s="33">
        <f t="shared" ref="Q6:Q69" si="4">L6*0.1</f>
        <v>1321</v>
      </c>
      <c r="R6" s="34">
        <f t="shared" ref="R6:R69" si="5">K6*Q6/46</f>
        <v>57.434782608695649</v>
      </c>
      <c r="S6" s="34">
        <f t="shared" ref="S6:S69" si="6">N6+P6+R6</f>
        <v>125.44039893122866</v>
      </c>
      <c r="T6" s="28"/>
    </row>
    <row r="7" spans="1:20" ht="46.5" customHeight="1">
      <c r="A7" s="18">
        <v>3</v>
      </c>
      <c r="B7" s="26" t="s">
        <v>26</v>
      </c>
      <c r="C7" s="27">
        <v>1953</v>
      </c>
      <c r="D7" s="27">
        <v>51948</v>
      </c>
      <c r="E7" s="27" t="s">
        <v>9</v>
      </c>
      <c r="F7" s="27">
        <v>18759</v>
      </c>
      <c r="G7" s="28">
        <v>1100</v>
      </c>
      <c r="H7" s="28" t="s">
        <v>375</v>
      </c>
      <c r="I7" s="27">
        <v>0</v>
      </c>
      <c r="J7" s="35">
        <v>0</v>
      </c>
      <c r="K7" s="27">
        <v>0</v>
      </c>
      <c r="L7" s="35">
        <v>13210</v>
      </c>
      <c r="M7" s="33">
        <f t="shared" si="0"/>
        <v>10568</v>
      </c>
      <c r="N7" s="34">
        <f t="shared" si="1"/>
        <v>78.962525967840051</v>
      </c>
      <c r="O7" s="33">
        <f t="shared" si="2"/>
        <v>1321</v>
      </c>
      <c r="P7" s="34">
        <f t="shared" si="3"/>
        <v>0</v>
      </c>
      <c r="Q7" s="33">
        <f t="shared" si="4"/>
        <v>1321</v>
      </c>
      <c r="R7" s="34">
        <f t="shared" si="5"/>
        <v>0</v>
      </c>
      <c r="S7" s="34">
        <f t="shared" si="6"/>
        <v>78.962525967840051</v>
      </c>
      <c r="T7" s="28"/>
    </row>
    <row r="8" spans="1:20" ht="48" customHeight="1">
      <c r="A8" s="18">
        <v>4</v>
      </c>
      <c r="B8" s="26" t="s">
        <v>31</v>
      </c>
      <c r="C8" s="27">
        <v>1820</v>
      </c>
      <c r="D8" s="27">
        <v>340000</v>
      </c>
      <c r="E8" s="27" t="s">
        <v>9</v>
      </c>
      <c r="F8" s="27">
        <v>43940</v>
      </c>
      <c r="G8" s="28">
        <v>2966</v>
      </c>
      <c r="H8" s="28" t="s">
        <v>374</v>
      </c>
      <c r="I8" s="27">
        <v>0</v>
      </c>
      <c r="J8" s="35">
        <v>0</v>
      </c>
      <c r="K8" s="27">
        <v>2</v>
      </c>
      <c r="L8" s="35">
        <v>13210</v>
      </c>
      <c r="M8" s="33">
        <f t="shared" si="0"/>
        <v>10568</v>
      </c>
      <c r="N8" s="34">
        <f t="shared" si="1"/>
        <v>73.585149647449512</v>
      </c>
      <c r="O8" s="33">
        <f t="shared" si="2"/>
        <v>1321</v>
      </c>
      <c r="P8" s="34">
        <f t="shared" si="3"/>
        <v>0</v>
      </c>
      <c r="Q8" s="33">
        <f t="shared" si="4"/>
        <v>1321</v>
      </c>
      <c r="R8" s="34">
        <f t="shared" si="5"/>
        <v>57.434782608695649</v>
      </c>
      <c r="S8" s="34">
        <f t="shared" si="6"/>
        <v>131.01993225614515</v>
      </c>
      <c r="T8" s="28"/>
    </row>
    <row r="9" spans="1:20" ht="63" customHeight="1">
      <c r="A9" s="18">
        <v>5</v>
      </c>
      <c r="B9" s="26" t="s">
        <v>34</v>
      </c>
      <c r="C9" s="27">
        <v>3728</v>
      </c>
      <c r="D9" s="27">
        <v>42079.7</v>
      </c>
      <c r="E9" s="27" t="s">
        <v>9</v>
      </c>
      <c r="F9" s="27">
        <v>32646</v>
      </c>
      <c r="G9" s="28">
        <v>3654.45</v>
      </c>
      <c r="H9" s="28" t="s">
        <v>374</v>
      </c>
      <c r="I9" s="27" t="s">
        <v>376</v>
      </c>
      <c r="J9" s="35">
        <v>0</v>
      </c>
      <c r="K9" s="27">
        <v>3</v>
      </c>
      <c r="L9" s="35">
        <v>13210</v>
      </c>
      <c r="M9" s="33">
        <f t="shared" si="0"/>
        <v>10568</v>
      </c>
      <c r="N9" s="34">
        <f t="shared" si="1"/>
        <v>150.72826257455591</v>
      </c>
      <c r="O9" s="33">
        <f t="shared" si="2"/>
        <v>1321</v>
      </c>
      <c r="P9" s="34">
        <f t="shared" si="3"/>
        <v>0</v>
      </c>
      <c r="Q9" s="33">
        <f t="shared" si="4"/>
        <v>1321</v>
      </c>
      <c r="R9" s="34">
        <f t="shared" si="5"/>
        <v>86.152173913043484</v>
      </c>
      <c r="S9" s="34">
        <f t="shared" si="6"/>
        <v>236.88043648759941</v>
      </c>
      <c r="T9" s="28"/>
    </row>
    <row r="10" spans="1:20" ht="50.25" customHeight="1">
      <c r="A10" s="18">
        <v>6</v>
      </c>
      <c r="B10" s="26" t="s">
        <v>36</v>
      </c>
      <c r="C10" s="27">
        <v>1374</v>
      </c>
      <c r="D10" s="27">
        <v>29059.56</v>
      </c>
      <c r="E10" s="27" t="s">
        <v>9</v>
      </c>
      <c r="F10" s="27">
        <v>32396.57</v>
      </c>
      <c r="G10" s="28">
        <v>166.02</v>
      </c>
      <c r="H10" s="28"/>
      <c r="I10" s="27" t="s">
        <v>376</v>
      </c>
      <c r="J10" s="35">
        <v>0</v>
      </c>
      <c r="K10" s="27">
        <v>0</v>
      </c>
      <c r="L10" s="35">
        <v>13210</v>
      </c>
      <c r="M10" s="33">
        <f t="shared" si="0"/>
        <v>10568</v>
      </c>
      <c r="N10" s="34">
        <f t="shared" si="1"/>
        <v>55.552744843733862</v>
      </c>
      <c r="O10" s="33">
        <f t="shared" si="2"/>
        <v>1321</v>
      </c>
      <c r="P10" s="34">
        <f t="shared" si="3"/>
        <v>0</v>
      </c>
      <c r="Q10" s="33">
        <f t="shared" si="4"/>
        <v>1321</v>
      </c>
      <c r="R10" s="34">
        <f t="shared" si="5"/>
        <v>0</v>
      </c>
      <c r="S10" s="34">
        <f t="shared" si="6"/>
        <v>55.552744843733862</v>
      </c>
      <c r="T10" s="27" t="s">
        <v>434</v>
      </c>
    </row>
    <row r="11" spans="1:20" ht="42.75" customHeight="1">
      <c r="A11" s="18">
        <v>7</v>
      </c>
      <c r="B11" s="26" t="s">
        <v>45</v>
      </c>
      <c r="C11" s="27">
        <v>3750</v>
      </c>
      <c r="D11" s="27">
        <v>25005.11</v>
      </c>
      <c r="E11" s="27" t="s">
        <v>9</v>
      </c>
      <c r="F11" s="27">
        <v>21628</v>
      </c>
      <c r="G11" s="28">
        <v>467.39</v>
      </c>
      <c r="H11" s="28" t="s">
        <v>375</v>
      </c>
      <c r="I11" s="27" t="s">
        <v>376</v>
      </c>
      <c r="J11" s="35">
        <v>0</v>
      </c>
      <c r="K11" s="27">
        <v>1</v>
      </c>
      <c r="L11" s="35">
        <v>13210</v>
      </c>
      <c r="M11" s="33">
        <f t="shared" si="0"/>
        <v>10568</v>
      </c>
      <c r="N11" s="34">
        <f t="shared" si="1"/>
        <v>151.61775339447013</v>
      </c>
      <c r="O11" s="33">
        <f t="shared" si="2"/>
        <v>1321</v>
      </c>
      <c r="P11" s="34">
        <f t="shared" si="3"/>
        <v>0</v>
      </c>
      <c r="Q11" s="33">
        <f t="shared" si="4"/>
        <v>1321</v>
      </c>
      <c r="R11" s="34">
        <f t="shared" si="5"/>
        <v>28.717391304347824</v>
      </c>
      <c r="S11" s="34">
        <f t="shared" si="6"/>
        <v>180.33514469881794</v>
      </c>
      <c r="T11" s="27" t="s">
        <v>434</v>
      </c>
    </row>
    <row r="12" spans="1:20" ht="33" customHeight="1">
      <c r="A12" s="18">
        <v>8</v>
      </c>
      <c r="B12" s="26" t="s">
        <v>53</v>
      </c>
      <c r="C12" s="27">
        <v>2922</v>
      </c>
      <c r="D12" s="27">
        <v>72604</v>
      </c>
      <c r="E12" s="27" t="s">
        <v>9</v>
      </c>
      <c r="F12" s="27">
        <v>12748</v>
      </c>
      <c r="G12" s="28">
        <v>662.15</v>
      </c>
      <c r="H12" s="28" t="s">
        <v>375</v>
      </c>
      <c r="I12" s="27" t="s">
        <v>376</v>
      </c>
      <c r="J12" s="35">
        <v>0</v>
      </c>
      <c r="K12" s="27">
        <v>1</v>
      </c>
      <c r="L12" s="35">
        <v>13210</v>
      </c>
      <c r="M12" s="33">
        <f t="shared" si="0"/>
        <v>10568</v>
      </c>
      <c r="N12" s="34">
        <f t="shared" si="1"/>
        <v>118.14055344497113</v>
      </c>
      <c r="O12" s="33">
        <f t="shared" si="2"/>
        <v>1321</v>
      </c>
      <c r="P12" s="34">
        <f t="shared" si="3"/>
        <v>0</v>
      </c>
      <c r="Q12" s="33">
        <f t="shared" si="4"/>
        <v>1321</v>
      </c>
      <c r="R12" s="34">
        <f t="shared" si="5"/>
        <v>28.717391304347824</v>
      </c>
      <c r="S12" s="34">
        <f t="shared" si="6"/>
        <v>146.85794474931896</v>
      </c>
    </row>
    <row r="13" spans="1:20" ht="45" customHeight="1">
      <c r="A13" s="18">
        <v>9</v>
      </c>
      <c r="B13" s="26" t="s">
        <v>55</v>
      </c>
      <c r="C13" s="27">
        <v>3643</v>
      </c>
      <c r="D13" s="27">
        <v>69333</v>
      </c>
      <c r="E13" s="27" t="s">
        <v>9</v>
      </c>
      <c r="F13" s="27">
        <v>32905</v>
      </c>
      <c r="G13" s="28">
        <v>1094</v>
      </c>
      <c r="H13" s="28"/>
      <c r="I13" s="27" t="s">
        <v>376</v>
      </c>
      <c r="J13" s="35">
        <v>0</v>
      </c>
      <c r="K13" s="27">
        <v>0</v>
      </c>
      <c r="L13" s="35">
        <v>13210</v>
      </c>
      <c r="M13" s="33">
        <f t="shared" si="0"/>
        <v>10568</v>
      </c>
      <c r="N13" s="34">
        <f t="shared" si="1"/>
        <v>147.2915934976146</v>
      </c>
      <c r="O13" s="33">
        <f t="shared" si="2"/>
        <v>1321</v>
      </c>
      <c r="P13" s="34">
        <f t="shared" si="3"/>
        <v>0</v>
      </c>
      <c r="Q13" s="33">
        <f t="shared" si="4"/>
        <v>1321</v>
      </c>
      <c r="R13" s="34">
        <f t="shared" si="5"/>
        <v>0</v>
      </c>
      <c r="S13" s="34">
        <f t="shared" si="6"/>
        <v>147.2915934976146</v>
      </c>
      <c r="T13" s="28"/>
    </row>
    <row r="14" spans="1:20" ht="51" customHeight="1">
      <c r="A14" s="18">
        <v>10</v>
      </c>
      <c r="B14" s="26" t="s">
        <v>56</v>
      </c>
      <c r="C14" s="27">
        <v>7609</v>
      </c>
      <c r="D14" s="27">
        <v>166810</v>
      </c>
      <c r="E14" s="27" t="s">
        <v>9</v>
      </c>
      <c r="F14" s="27">
        <v>81454</v>
      </c>
      <c r="G14" s="28">
        <v>876</v>
      </c>
      <c r="H14" s="28"/>
      <c r="I14" s="27" t="s">
        <v>376</v>
      </c>
      <c r="J14" s="35">
        <v>0</v>
      </c>
      <c r="K14" s="27">
        <v>0</v>
      </c>
      <c r="L14" s="35">
        <v>13210</v>
      </c>
      <c r="M14" s="33">
        <f t="shared" si="0"/>
        <v>10568</v>
      </c>
      <c r="N14" s="34">
        <f t="shared" si="1"/>
        <v>307.64252948760623</v>
      </c>
      <c r="O14" s="33">
        <f t="shared" si="2"/>
        <v>1321</v>
      </c>
      <c r="P14" s="34">
        <f t="shared" si="3"/>
        <v>0</v>
      </c>
      <c r="Q14" s="33">
        <f t="shared" si="4"/>
        <v>1321</v>
      </c>
      <c r="R14" s="34">
        <f t="shared" si="5"/>
        <v>0</v>
      </c>
      <c r="S14" s="34">
        <f t="shared" si="6"/>
        <v>307.64252948760623</v>
      </c>
      <c r="T14" s="28"/>
    </row>
    <row r="15" spans="1:20" ht="48" customHeight="1">
      <c r="A15" s="18">
        <v>11</v>
      </c>
      <c r="B15" s="26" t="s">
        <v>377</v>
      </c>
      <c r="C15" s="27">
        <v>7940</v>
      </c>
      <c r="D15" s="27">
        <v>132000</v>
      </c>
      <c r="E15" s="27" t="s">
        <v>9</v>
      </c>
      <c r="F15" s="27">
        <v>53870</v>
      </c>
      <c r="G15" s="28">
        <v>1901.8</v>
      </c>
      <c r="H15" s="28"/>
      <c r="I15" s="27" t="s">
        <v>376</v>
      </c>
      <c r="J15" s="35">
        <v>0</v>
      </c>
      <c r="K15" s="27">
        <v>0</v>
      </c>
      <c r="L15" s="35">
        <v>13210</v>
      </c>
      <c r="M15" s="33">
        <f t="shared" si="0"/>
        <v>10568</v>
      </c>
      <c r="N15" s="34">
        <f t="shared" si="1"/>
        <v>321.02532318722479</v>
      </c>
      <c r="O15" s="33">
        <f t="shared" si="2"/>
        <v>1321</v>
      </c>
      <c r="P15" s="34">
        <f t="shared" si="3"/>
        <v>0</v>
      </c>
      <c r="Q15" s="33">
        <f t="shared" si="4"/>
        <v>1321</v>
      </c>
      <c r="R15" s="34">
        <f t="shared" si="5"/>
        <v>0</v>
      </c>
      <c r="S15" s="34">
        <f t="shared" si="6"/>
        <v>321.02532318722479</v>
      </c>
      <c r="T15" s="28"/>
    </row>
    <row r="16" spans="1:20" ht="43.5" customHeight="1">
      <c r="A16" s="18">
        <v>12</v>
      </c>
      <c r="B16" s="26" t="s">
        <v>65</v>
      </c>
      <c r="C16" s="27">
        <v>4923</v>
      </c>
      <c r="D16" s="27">
        <v>40632</v>
      </c>
      <c r="E16" s="27" t="s">
        <v>9</v>
      </c>
      <c r="F16" s="27">
        <v>16850</v>
      </c>
      <c r="G16" s="28">
        <v>813.86</v>
      </c>
      <c r="H16" s="27" t="s">
        <v>374</v>
      </c>
      <c r="I16" s="27" t="s">
        <v>376</v>
      </c>
      <c r="J16" s="35">
        <v>0</v>
      </c>
      <c r="K16" s="27">
        <v>2</v>
      </c>
      <c r="L16" s="35">
        <v>13210</v>
      </c>
      <c r="M16" s="33">
        <f t="shared" si="0"/>
        <v>10568</v>
      </c>
      <c r="N16" s="34">
        <f t="shared" si="1"/>
        <v>199.04378665626041</v>
      </c>
      <c r="O16" s="33">
        <f t="shared" si="2"/>
        <v>1321</v>
      </c>
      <c r="P16" s="34">
        <f t="shared" si="3"/>
        <v>0</v>
      </c>
      <c r="Q16" s="33">
        <f t="shared" si="4"/>
        <v>1321</v>
      </c>
      <c r="R16" s="34">
        <f t="shared" si="5"/>
        <v>57.434782608695649</v>
      </c>
      <c r="S16" s="34">
        <f t="shared" si="6"/>
        <v>256.47856926495604</v>
      </c>
      <c r="T16" s="27" t="s">
        <v>434</v>
      </c>
    </row>
    <row r="17" spans="1:20" ht="47.25" customHeight="1">
      <c r="A17" s="18">
        <v>13</v>
      </c>
      <c r="B17" s="26" t="s">
        <v>78</v>
      </c>
      <c r="C17" s="27">
        <v>1283</v>
      </c>
      <c r="D17" s="27">
        <v>110000</v>
      </c>
      <c r="E17" s="27" t="s">
        <v>9</v>
      </c>
      <c r="F17" s="27">
        <v>0</v>
      </c>
      <c r="G17" s="28">
        <v>392</v>
      </c>
      <c r="H17" s="27"/>
      <c r="I17" s="27" t="s">
        <v>376</v>
      </c>
      <c r="J17" s="35">
        <v>0</v>
      </c>
      <c r="K17" s="27">
        <v>0</v>
      </c>
      <c r="L17" s="35">
        <v>13210</v>
      </c>
      <c r="M17" s="33">
        <f t="shared" si="0"/>
        <v>10568</v>
      </c>
      <c r="N17" s="34">
        <f t="shared" si="1"/>
        <v>51.873487361361384</v>
      </c>
      <c r="O17" s="33">
        <f t="shared" si="2"/>
        <v>1321</v>
      </c>
      <c r="P17" s="34">
        <f t="shared" si="3"/>
        <v>0</v>
      </c>
      <c r="Q17" s="33">
        <f t="shared" si="4"/>
        <v>1321</v>
      </c>
      <c r="R17" s="34">
        <f t="shared" si="5"/>
        <v>0</v>
      </c>
      <c r="S17" s="34">
        <f t="shared" si="6"/>
        <v>51.873487361361384</v>
      </c>
      <c r="T17" s="28"/>
    </row>
    <row r="18" spans="1:20" ht="46.5" customHeight="1">
      <c r="A18" s="18">
        <v>14</v>
      </c>
      <c r="B18" s="26" t="s">
        <v>102</v>
      </c>
      <c r="C18" s="27">
        <v>1815</v>
      </c>
      <c r="D18" s="27">
        <v>193004</v>
      </c>
      <c r="E18" s="27" t="s">
        <v>9</v>
      </c>
      <c r="F18" s="27">
        <v>25954</v>
      </c>
      <c r="G18" s="28">
        <v>325</v>
      </c>
      <c r="H18" s="27" t="s">
        <v>375</v>
      </c>
      <c r="I18" s="27" t="s">
        <v>376</v>
      </c>
      <c r="J18" s="35">
        <v>0</v>
      </c>
      <c r="K18" s="27">
        <v>0</v>
      </c>
      <c r="L18" s="35">
        <v>13210</v>
      </c>
      <c r="M18" s="33">
        <f t="shared" si="0"/>
        <v>10568</v>
      </c>
      <c r="N18" s="34">
        <f t="shared" si="1"/>
        <v>73.382992642923554</v>
      </c>
      <c r="O18" s="33">
        <f t="shared" si="2"/>
        <v>1321</v>
      </c>
      <c r="P18" s="34">
        <f t="shared" si="3"/>
        <v>0</v>
      </c>
      <c r="Q18" s="33">
        <f t="shared" si="4"/>
        <v>1321</v>
      </c>
      <c r="R18" s="34">
        <f t="shared" si="5"/>
        <v>0</v>
      </c>
      <c r="S18" s="34">
        <f t="shared" si="6"/>
        <v>73.382992642923554</v>
      </c>
      <c r="T18" s="28"/>
    </row>
    <row r="19" spans="1:20" ht="47.25" customHeight="1">
      <c r="A19" s="18">
        <v>15</v>
      </c>
      <c r="B19" s="26" t="s">
        <v>108</v>
      </c>
      <c r="C19" s="27">
        <v>3884</v>
      </c>
      <c r="D19" s="27">
        <v>105600</v>
      </c>
      <c r="E19" s="27" t="s">
        <v>9</v>
      </c>
      <c r="F19" s="27">
        <v>71244</v>
      </c>
      <c r="G19" s="28">
        <v>927</v>
      </c>
      <c r="H19" s="27" t="s">
        <v>374</v>
      </c>
      <c r="I19" s="27" t="s">
        <v>376</v>
      </c>
      <c r="J19" s="35">
        <v>0</v>
      </c>
      <c r="K19" s="27">
        <v>1</v>
      </c>
      <c r="L19" s="35">
        <v>13210</v>
      </c>
      <c r="M19" s="33">
        <f t="shared" si="0"/>
        <v>10568</v>
      </c>
      <c r="N19" s="34">
        <f t="shared" si="1"/>
        <v>157.03556111576589</v>
      </c>
      <c r="O19" s="33">
        <f t="shared" si="2"/>
        <v>1321</v>
      </c>
      <c r="P19" s="34">
        <f t="shared" si="3"/>
        <v>0</v>
      </c>
      <c r="Q19" s="33">
        <f t="shared" si="4"/>
        <v>1321</v>
      </c>
      <c r="R19" s="34">
        <f t="shared" si="5"/>
        <v>28.717391304347824</v>
      </c>
      <c r="S19" s="34">
        <f t="shared" si="6"/>
        <v>185.7529524201137</v>
      </c>
      <c r="T19" s="28"/>
    </row>
    <row r="20" spans="1:20" ht="42" customHeight="1">
      <c r="A20" s="18">
        <v>16</v>
      </c>
      <c r="B20" s="26" t="s">
        <v>110</v>
      </c>
      <c r="C20" s="27">
        <v>3287</v>
      </c>
      <c r="D20" s="27">
        <v>134400</v>
      </c>
      <c r="E20" s="27" t="s">
        <v>9</v>
      </c>
      <c r="F20" s="27">
        <v>76200</v>
      </c>
      <c r="G20" s="28">
        <v>1208.93</v>
      </c>
      <c r="H20" s="27"/>
      <c r="I20" s="27" t="s">
        <v>376</v>
      </c>
      <c r="J20" s="35">
        <v>0</v>
      </c>
      <c r="K20" s="27">
        <v>0</v>
      </c>
      <c r="L20" s="35">
        <v>13210</v>
      </c>
      <c r="M20" s="33">
        <f t="shared" si="0"/>
        <v>10568</v>
      </c>
      <c r="N20" s="34">
        <f t="shared" si="1"/>
        <v>132.89801477536622</v>
      </c>
      <c r="O20" s="33">
        <f t="shared" si="2"/>
        <v>1321</v>
      </c>
      <c r="P20" s="34">
        <f t="shared" si="3"/>
        <v>0</v>
      </c>
      <c r="Q20" s="33">
        <f t="shared" si="4"/>
        <v>1321</v>
      </c>
      <c r="R20" s="34">
        <f t="shared" si="5"/>
        <v>0</v>
      </c>
      <c r="S20" s="34">
        <f t="shared" si="6"/>
        <v>132.89801477536622</v>
      </c>
      <c r="T20" s="28"/>
    </row>
    <row r="21" spans="1:20" ht="41.25" customHeight="1">
      <c r="A21" s="18">
        <v>17</v>
      </c>
      <c r="B21" s="26" t="s">
        <v>116</v>
      </c>
      <c r="C21" s="27">
        <v>4465</v>
      </c>
      <c r="D21" s="27">
        <v>161196</v>
      </c>
      <c r="E21" s="27" t="s">
        <v>9</v>
      </c>
      <c r="F21" s="27">
        <v>39001</v>
      </c>
      <c r="G21" s="28">
        <v>2218.42</v>
      </c>
      <c r="H21" s="27" t="s">
        <v>375</v>
      </c>
      <c r="I21" s="27" t="s">
        <v>376</v>
      </c>
      <c r="J21" s="35">
        <v>0</v>
      </c>
      <c r="K21" s="27">
        <v>2</v>
      </c>
      <c r="L21" s="35">
        <v>13210</v>
      </c>
      <c r="M21" s="33">
        <f t="shared" si="0"/>
        <v>10568</v>
      </c>
      <c r="N21" s="34">
        <f t="shared" si="1"/>
        <v>180.52620504168246</v>
      </c>
      <c r="O21" s="33">
        <f t="shared" si="2"/>
        <v>1321</v>
      </c>
      <c r="P21" s="34">
        <f t="shared" si="3"/>
        <v>0</v>
      </c>
      <c r="Q21" s="33">
        <f t="shared" si="4"/>
        <v>1321</v>
      </c>
      <c r="R21" s="34">
        <f t="shared" si="5"/>
        <v>57.434782608695649</v>
      </c>
      <c r="S21" s="34">
        <f t="shared" si="6"/>
        <v>237.96098765037812</v>
      </c>
      <c r="T21" s="28"/>
    </row>
    <row r="22" spans="1:20" ht="39" customHeight="1">
      <c r="A22" s="18">
        <v>18</v>
      </c>
      <c r="B22" s="26" t="s">
        <v>127</v>
      </c>
      <c r="C22" s="27">
        <v>6273</v>
      </c>
      <c r="D22" s="27">
        <v>237920</v>
      </c>
      <c r="E22" s="27" t="s">
        <v>9</v>
      </c>
      <c r="F22" s="27">
        <v>112230.39999999999</v>
      </c>
      <c r="G22" s="28">
        <v>1569</v>
      </c>
      <c r="H22" s="27" t="s">
        <v>374</v>
      </c>
      <c r="I22" s="27" t="s">
        <v>376</v>
      </c>
      <c r="J22" s="35">
        <v>0</v>
      </c>
      <c r="K22" s="27">
        <v>2</v>
      </c>
      <c r="L22" s="35">
        <v>13210</v>
      </c>
      <c r="M22" s="33">
        <f t="shared" si="0"/>
        <v>10568</v>
      </c>
      <c r="N22" s="34">
        <f t="shared" si="1"/>
        <v>253.62617787826966</v>
      </c>
      <c r="O22" s="33">
        <f t="shared" si="2"/>
        <v>1321</v>
      </c>
      <c r="P22" s="34">
        <f t="shared" si="3"/>
        <v>0</v>
      </c>
      <c r="Q22" s="33">
        <f t="shared" si="4"/>
        <v>1321</v>
      </c>
      <c r="R22" s="34">
        <f t="shared" si="5"/>
        <v>57.434782608695649</v>
      </c>
      <c r="S22" s="34">
        <f t="shared" si="6"/>
        <v>311.06096048696531</v>
      </c>
      <c r="T22" s="28"/>
    </row>
    <row r="23" spans="1:20" ht="43.5" customHeight="1">
      <c r="A23" s="18">
        <v>19</v>
      </c>
      <c r="B23" s="26" t="s">
        <v>128</v>
      </c>
      <c r="C23" s="27">
        <v>3301</v>
      </c>
      <c r="D23" s="27">
        <v>66681.350000000006</v>
      </c>
      <c r="E23" s="27" t="s">
        <v>9</v>
      </c>
      <c r="F23" s="27">
        <v>30170</v>
      </c>
      <c r="G23" s="28">
        <v>1756.22</v>
      </c>
      <c r="H23" s="27" t="s">
        <v>375</v>
      </c>
      <c r="I23" s="27" t="s">
        <v>376</v>
      </c>
      <c r="J23" s="35">
        <v>0</v>
      </c>
      <c r="K23" s="27">
        <v>0</v>
      </c>
      <c r="L23" s="35">
        <v>13210</v>
      </c>
      <c r="M23" s="33">
        <f t="shared" si="0"/>
        <v>10568</v>
      </c>
      <c r="N23" s="34">
        <f t="shared" si="1"/>
        <v>133.4640543880389</v>
      </c>
      <c r="O23" s="33">
        <f t="shared" si="2"/>
        <v>1321</v>
      </c>
      <c r="P23" s="34">
        <f t="shared" si="3"/>
        <v>0</v>
      </c>
      <c r="Q23" s="33">
        <f t="shared" si="4"/>
        <v>1321</v>
      </c>
      <c r="R23" s="34">
        <f t="shared" si="5"/>
        <v>0</v>
      </c>
      <c r="S23" s="34">
        <f t="shared" si="6"/>
        <v>133.4640543880389</v>
      </c>
      <c r="T23" s="28"/>
    </row>
    <row r="24" spans="1:20" ht="50.25" customHeight="1">
      <c r="A24" s="18">
        <v>20</v>
      </c>
      <c r="B24" s="26" t="s">
        <v>143</v>
      </c>
      <c r="C24" s="27">
        <v>2464</v>
      </c>
      <c r="D24" s="27">
        <v>81345</v>
      </c>
      <c r="E24" s="27" t="s">
        <v>9</v>
      </c>
      <c r="F24" s="27">
        <v>49467</v>
      </c>
      <c r="G24" s="28">
        <v>831</v>
      </c>
      <c r="H24" s="27"/>
      <c r="I24" s="27" t="s">
        <v>376</v>
      </c>
      <c r="J24" s="35">
        <v>0</v>
      </c>
      <c r="K24" s="27">
        <v>0</v>
      </c>
      <c r="L24" s="35">
        <v>13210</v>
      </c>
      <c r="M24" s="33">
        <f t="shared" si="0"/>
        <v>10568</v>
      </c>
      <c r="N24" s="34">
        <f t="shared" si="1"/>
        <v>99.622971830393183</v>
      </c>
      <c r="O24" s="33">
        <f t="shared" si="2"/>
        <v>1321</v>
      </c>
      <c r="P24" s="34">
        <f t="shared" si="3"/>
        <v>0</v>
      </c>
      <c r="Q24" s="33">
        <f t="shared" si="4"/>
        <v>1321</v>
      </c>
      <c r="R24" s="34">
        <f t="shared" si="5"/>
        <v>0</v>
      </c>
      <c r="S24" s="34">
        <f t="shared" si="6"/>
        <v>99.622971830393183</v>
      </c>
      <c r="T24" s="28"/>
    </row>
    <row r="25" spans="1:20" ht="43.5" customHeight="1">
      <c r="A25" s="18">
        <v>21</v>
      </c>
      <c r="B25" s="26" t="s">
        <v>149</v>
      </c>
      <c r="C25" s="27">
        <v>1315</v>
      </c>
      <c r="D25" s="27">
        <v>95031.22</v>
      </c>
      <c r="E25" s="27" t="s">
        <v>9</v>
      </c>
      <c r="F25" s="27">
        <v>44758.81</v>
      </c>
      <c r="G25" s="28">
        <v>1110</v>
      </c>
      <c r="H25" s="27"/>
      <c r="I25" s="27" t="s">
        <v>376</v>
      </c>
      <c r="J25" s="35">
        <v>0</v>
      </c>
      <c r="K25" s="27">
        <v>0</v>
      </c>
      <c r="L25" s="35">
        <v>13210</v>
      </c>
      <c r="M25" s="33">
        <f t="shared" si="0"/>
        <v>10568</v>
      </c>
      <c r="N25" s="34">
        <f t="shared" si="1"/>
        <v>53.16729219032753</v>
      </c>
      <c r="O25" s="33">
        <f t="shared" si="2"/>
        <v>1321</v>
      </c>
      <c r="P25" s="34">
        <f t="shared" si="3"/>
        <v>0</v>
      </c>
      <c r="Q25" s="33">
        <f t="shared" si="4"/>
        <v>1321</v>
      </c>
      <c r="R25" s="34">
        <f t="shared" si="5"/>
        <v>0</v>
      </c>
      <c r="S25" s="34">
        <f t="shared" si="6"/>
        <v>53.16729219032753</v>
      </c>
      <c r="T25" s="28"/>
    </row>
    <row r="26" spans="1:20" ht="48.75" customHeight="1">
      <c r="A26" s="18">
        <v>22</v>
      </c>
      <c r="B26" s="26" t="s">
        <v>151</v>
      </c>
      <c r="C26" s="27">
        <v>3700</v>
      </c>
      <c r="D26" s="27">
        <v>111888</v>
      </c>
      <c r="E26" s="27" t="s">
        <v>9</v>
      </c>
      <c r="F26" s="27">
        <v>56983</v>
      </c>
      <c r="G26" s="28">
        <v>2150</v>
      </c>
      <c r="H26" s="27" t="s">
        <v>375</v>
      </c>
      <c r="I26" s="27" t="s">
        <v>376</v>
      </c>
      <c r="J26" s="35">
        <v>0</v>
      </c>
      <c r="K26" s="27">
        <v>0</v>
      </c>
      <c r="L26" s="35">
        <v>13210</v>
      </c>
      <c r="M26" s="33">
        <f t="shared" si="0"/>
        <v>10568</v>
      </c>
      <c r="N26" s="34">
        <f t="shared" si="1"/>
        <v>149.59618334921055</v>
      </c>
      <c r="O26" s="33">
        <f t="shared" si="2"/>
        <v>1321</v>
      </c>
      <c r="P26" s="34">
        <f t="shared" si="3"/>
        <v>0</v>
      </c>
      <c r="Q26" s="33">
        <f t="shared" si="4"/>
        <v>1321</v>
      </c>
      <c r="R26" s="34">
        <f t="shared" si="5"/>
        <v>0</v>
      </c>
      <c r="S26" s="34">
        <f t="shared" si="6"/>
        <v>149.59618334921055</v>
      </c>
      <c r="T26" s="28"/>
    </row>
    <row r="27" spans="1:20" ht="42" customHeight="1">
      <c r="A27" s="18">
        <v>23</v>
      </c>
      <c r="B27" s="26" t="s">
        <v>157</v>
      </c>
      <c r="C27" s="27">
        <v>2495</v>
      </c>
      <c r="D27" s="27">
        <v>66700</v>
      </c>
      <c r="E27" s="27" t="s">
        <v>9</v>
      </c>
      <c r="F27" s="27">
        <v>42578</v>
      </c>
      <c r="G27" s="28">
        <v>1500</v>
      </c>
      <c r="H27" s="27" t="s">
        <v>375</v>
      </c>
      <c r="I27" s="27" t="s">
        <v>376</v>
      </c>
      <c r="J27" s="35">
        <v>0</v>
      </c>
      <c r="K27" s="27">
        <v>0</v>
      </c>
      <c r="L27" s="35">
        <v>13210</v>
      </c>
      <c r="M27" s="33">
        <f t="shared" si="0"/>
        <v>10568</v>
      </c>
      <c r="N27" s="34">
        <f t="shared" si="1"/>
        <v>100.87634525845414</v>
      </c>
      <c r="O27" s="33">
        <f t="shared" si="2"/>
        <v>1321</v>
      </c>
      <c r="P27" s="34">
        <f t="shared" si="3"/>
        <v>0</v>
      </c>
      <c r="Q27" s="33">
        <f t="shared" si="4"/>
        <v>1321</v>
      </c>
      <c r="R27" s="34">
        <f t="shared" si="5"/>
        <v>0</v>
      </c>
      <c r="S27" s="34">
        <f t="shared" si="6"/>
        <v>100.87634525845414</v>
      </c>
      <c r="T27" s="28"/>
    </row>
    <row r="28" spans="1:20" ht="41.25" customHeight="1">
      <c r="A28" s="18">
        <v>24</v>
      </c>
      <c r="B28" s="26" t="s">
        <v>159</v>
      </c>
      <c r="C28" s="27">
        <v>1488</v>
      </c>
      <c r="D28" s="27">
        <v>58201</v>
      </c>
      <c r="E28" s="27" t="s">
        <v>9</v>
      </c>
      <c r="F28" s="27">
        <v>18245</v>
      </c>
      <c r="G28" s="28">
        <v>392</v>
      </c>
      <c r="H28" s="27"/>
      <c r="I28" s="27" t="s">
        <v>376</v>
      </c>
      <c r="J28" s="35">
        <v>0</v>
      </c>
      <c r="K28" s="27">
        <v>0</v>
      </c>
      <c r="L28" s="35">
        <v>13210</v>
      </c>
      <c r="M28" s="33">
        <f t="shared" si="0"/>
        <v>10568</v>
      </c>
      <c r="N28" s="34">
        <f t="shared" si="1"/>
        <v>60.161924546925754</v>
      </c>
      <c r="O28" s="33">
        <f t="shared" si="2"/>
        <v>1321</v>
      </c>
      <c r="P28" s="34">
        <f t="shared" si="3"/>
        <v>0</v>
      </c>
      <c r="Q28" s="33">
        <f t="shared" si="4"/>
        <v>1321</v>
      </c>
      <c r="R28" s="34">
        <f t="shared" si="5"/>
        <v>0</v>
      </c>
      <c r="S28" s="34">
        <f t="shared" si="6"/>
        <v>60.161924546925754</v>
      </c>
      <c r="T28" s="28"/>
    </row>
    <row r="29" spans="1:20" ht="45.75" customHeight="1">
      <c r="A29" s="18">
        <v>25</v>
      </c>
      <c r="B29" s="26" t="s">
        <v>161</v>
      </c>
      <c r="C29" s="27">
        <v>11491</v>
      </c>
      <c r="D29" s="27">
        <v>419535</v>
      </c>
      <c r="E29" s="27" t="s">
        <v>9</v>
      </c>
      <c r="F29" s="27">
        <v>113962</v>
      </c>
      <c r="G29" s="28">
        <v>6217</v>
      </c>
      <c r="H29" s="27" t="s">
        <v>375</v>
      </c>
      <c r="I29" s="27" t="s">
        <v>376</v>
      </c>
      <c r="J29" s="35">
        <v>0</v>
      </c>
      <c r="K29" s="27">
        <v>1</v>
      </c>
      <c r="L29" s="35">
        <v>13210</v>
      </c>
      <c r="M29" s="33">
        <f t="shared" si="0"/>
        <v>10568</v>
      </c>
      <c r="N29" s="34">
        <f t="shared" si="1"/>
        <v>464.5972278015617</v>
      </c>
      <c r="O29" s="33">
        <f t="shared" si="2"/>
        <v>1321</v>
      </c>
      <c r="P29" s="34">
        <f t="shared" si="3"/>
        <v>0</v>
      </c>
      <c r="Q29" s="33">
        <f t="shared" si="4"/>
        <v>1321</v>
      </c>
      <c r="R29" s="34">
        <f t="shared" si="5"/>
        <v>28.717391304347824</v>
      </c>
      <c r="S29" s="34">
        <f t="shared" si="6"/>
        <v>493.31461910590951</v>
      </c>
      <c r="T29" s="28"/>
    </row>
    <row r="30" spans="1:20" ht="33.75" customHeight="1">
      <c r="A30" s="18">
        <v>26</v>
      </c>
      <c r="B30" s="26" t="s">
        <v>162</v>
      </c>
      <c r="C30" s="27">
        <v>7135</v>
      </c>
      <c r="D30" s="27">
        <v>61912</v>
      </c>
      <c r="E30" s="27" t="s">
        <v>9</v>
      </c>
      <c r="F30" s="27">
        <v>30859</v>
      </c>
      <c r="G30" s="28">
        <v>2654</v>
      </c>
      <c r="H30" s="27" t="s">
        <v>374</v>
      </c>
      <c r="I30" s="27">
        <v>0</v>
      </c>
      <c r="J30" s="35">
        <v>0</v>
      </c>
      <c r="K30" s="27">
        <v>1</v>
      </c>
      <c r="L30" s="35">
        <v>13210</v>
      </c>
      <c r="M30" s="33">
        <f t="shared" si="0"/>
        <v>10568</v>
      </c>
      <c r="N30" s="34">
        <f t="shared" si="1"/>
        <v>288.47804545854518</v>
      </c>
      <c r="O30" s="33">
        <f t="shared" si="2"/>
        <v>1321</v>
      </c>
      <c r="P30" s="34">
        <f t="shared" si="3"/>
        <v>0</v>
      </c>
      <c r="Q30" s="33">
        <f t="shared" si="4"/>
        <v>1321</v>
      </c>
      <c r="R30" s="34">
        <f t="shared" si="5"/>
        <v>28.717391304347824</v>
      </c>
      <c r="S30" s="34">
        <f t="shared" si="6"/>
        <v>317.195436762893</v>
      </c>
      <c r="T30" s="28"/>
    </row>
    <row r="31" spans="1:20" ht="47.25" customHeight="1">
      <c r="A31" s="18">
        <v>27</v>
      </c>
      <c r="B31" s="26" t="s">
        <v>163</v>
      </c>
      <c r="C31" s="27">
        <v>1277</v>
      </c>
      <c r="D31" s="27">
        <v>45609</v>
      </c>
      <c r="E31" s="27" t="s">
        <v>9</v>
      </c>
      <c r="F31" s="27">
        <v>54000</v>
      </c>
      <c r="G31" s="28">
        <v>1603</v>
      </c>
      <c r="H31" s="27" t="s">
        <v>375</v>
      </c>
      <c r="I31" s="27">
        <v>0</v>
      </c>
      <c r="J31" s="35">
        <v>0</v>
      </c>
      <c r="K31" s="27">
        <v>0</v>
      </c>
      <c r="L31" s="35">
        <v>13210</v>
      </c>
      <c r="M31" s="33">
        <f t="shared" si="0"/>
        <v>10568</v>
      </c>
      <c r="N31" s="34">
        <f t="shared" si="1"/>
        <v>51.630898955930235</v>
      </c>
      <c r="O31" s="33">
        <f t="shared" si="2"/>
        <v>1321</v>
      </c>
      <c r="P31" s="34">
        <f t="shared" si="3"/>
        <v>0</v>
      </c>
      <c r="Q31" s="33">
        <f t="shared" si="4"/>
        <v>1321</v>
      </c>
      <c r="R31" s="34">
        <f t="shared" si="5"/>
        <v>0</v>
      </c>
      <c r="S31" s="34">
        <f t="shared" si="6"/>
        <v>51.630898955930235</v>
      </c>
      <c r="T31" s="28"/>
    </row>
    <row r="32" spans="1:20" ht="40.5" customHeight="1">
      <c r="A32" s="18">
        <v>28</v>
      </c>
      <c r="B32" s="26" t="s">
        <v>167</v>
      </c>
      <c r="C32" s="27">
        <v>6386</v>
      </c>
      <c r="D32" s="27">
        <v>92060</v>
      </c>
      <c r="E32" s="27" t="s">
        <v>9</v>
      </c>
      <c r="F32" s="27">
        <v>85095</v>
      </c>
      <c r="G32" s="28">
        <v>2359</v>
      </c>
      <c r="H32" s="27" t="s">
        <v>375</v>
      </c>
      <c r="I32" s="27">
        <v>0</v>
      </c>
      <c r="J32" s="35">
        <v>0</v>
      </c>
      <c r="K32" s="27">
        <v>2</v>
      </c>
      <c r="L32" s="35">
        <v>13210</v>
      </c>
      <c r="M32" s="33">
        <f t="shared" si="0"/>
        <v>10568</v>
      </c>
      <c r="N32" s="34">
        <f t="shared" si="1"/>
        <v>258.19492618055637</v>
      </c>
      <c r="O32" s="33">
        <f t="shared" si="2"/>
        <v>1321</v>
      </c>
      <c r="P32" s="34">
        <f t="shared" si="3"/>
        <v>0</v>
      </c>
      <c r="Q32" s="33">
        <f t="shared" si="4"/>
        <v>1321</v>
      </c>
      <c r="R32" s="34">
        <f t="shared" si="5"/>
        <v>57.434782608695649</v>
      </c>
      <c r="S32" s="34">
        <f t="shared" si="6"/>
        <v>315.62970878925199</v>
      </c>
      <c r="T32" s="28"/>
    </row>
    <row r="33" spans="1:20" ht="36.75" customHeight="1">
      <c r="A33" s="18">
        <v>29</v>
      </c>
      <c r="B33" s="26" t="s">
        <v>168</v>
      </c>
      <c r="C33" s="27">
        <v>6005</v>
      </c>
      <c r="D33" s="27">
        <v>48640</v>
      </c>
      <c r="E33" s="27" t="s">
        <v>9</v>
      </c>
      <c r="F33" s="27">
        <v>21109</v>
      </c>
      <c r="G33" s="28">
        <v>1500</v>
      </c>
      <c r="H33" s="27" t="s">
        <v>375</v>
      </c>
      <c r="I33" s="27">
        <v>0</v>
      </c>
      <c r="J33" s="35">
        <v>0</v>
      </c>
      <c r="K33" s="27">
        <v>0</v>
      </c>
      <c r="L33" s="35">
        <v>13210</v>
      </c>
      <c r="M33" s="33">
        <f t="shared" si="0"/>
        <v>10568</v>
      </c>
      <c r="N33" s="34">
        <f t="shared" si="1"/>
        <v>242.7905624356782</v>
      </c>
      <c r="O33" s="33">
        <f t="shared" si="2"/>
        <v>1321</v>
      </c>
      <c r="P33" s="34">
        <f t="shared" si="3"/>
        <v>0</v>
      </c>
      <c r="Q33" s="33">
        <f t="shared" si="4"/>
        <v>1321</v>
      </c>
      <c r="R33" s="34">
        <f t="shared" si="5"/>
        <v>0</v>
      </c>
      <c r="S33" s="34">
        <f t="shared" si="6"/>
        <v>242.7905624356782</v>
      </c>
      <c r="T33" s="28"/>
    </row>
    <row r="34" spans="1:20" ht="39.75" customHeight="1">
      <c r="A34" s="18">
        <v>30</v>
      </c>
      <c r="B34" s="26" t="s">
        <v>177</v>
      </c>
      <c r="C34" s="27">
        <v>4919</v>
      </c>
      <c r="D34" s="27">
        <v>167992</v>
      </c>
      <c r="E34" s="27" t="s">
        <v>9</v>
      </c>
      <c r="F34" s="27">
        <v>50991</v>
      </c>
      <c r="G34" s="28">
        <v>2075</v>
      </c>
      <c r="H34" s="27" t="s">
        <v>375</v>
      </c>
      <c r="I34" s="27">
        <v>0</v>
      </c>
      <c r="J34" s="35">
        <v>0</v>
      </c>
      <c r="K34" s="27">
        <v>0</v>
      </c>
      <c r="L34" s="35">
        <v>13210</v>
      </c>
      <c r="M34" s="33">
        <f t="shared" si="0"/>
        <v>10568</v>
      </c>
      <c r="N34" s="34">
        <f t="shared" si="1"/>
        <v>198.88206105263964</v>
      </c>
      <c r="O34" s="33">
        <f t="shared" si="2"/>
        <v>1321</v>
      </c>
      <c r="P34" s="34">
        <f t="shared" si="3"/>
        <v>0</v>
      </c>
      <c r="Q34" s="33">
        <f t="shared" si="4"/>
        <v>1321</v>
      </c>
      <c r="R34" s="34">
        <f t="shared" si="5"/>
        <v>0</v>
      </c>
      <c r="S34" s="34">
        <f t="shared" si="6"/>
        <v>198.88206105263964</v>
      </c>
      <c r="T34" s="28"/>
    </row>
    <row r="35" spans="1:20" ht="40.5" customHeight="1">
      <c r="A35" s="18">
        <v>31</v>
      </c>
      <c r="B35" s="26" t="s">
        <v>178</v>
      </c>
      <c r="C35" s="27">
        <v>3394</v>
      </c>
      <c r="D35" s="27">
        <v>113005</v>
      </c>
      <c r="E35" s="27" t="s">
        <v>9</v>
      </c>
      <c r="F35" s="27">
        <v>80479</v>
      </c>
      <c r="G35" s="28">
        <v>1742.73</v>
      </c>
      <c r="H35" s="27" t="s">
        <v>374</v>
      </c>
      <c r="I35" s="27">
        <v>0</v>
      </c>
      <c r="J35" s="35">
        <v>0</v>
      </c>
      <c r="K35" s="27">
        <v>1</v>
      </c>
      <c r="L35" s="35">
        <v>13210</v>
      </c>
      <c r="M35" s="33">
        <f t="shared" si="0"/>
        <v>10568</v>
      </c>
      <c r="N35" s="34">
        <f t="shared" si="1"/>
        <v>137.22417467222178</v>
      </c>
      <c r="O35" s="33">
        <f t="shared" si="2"/>
        <v>1321</v>
      </c>
      <c r="P35" s="34">
        <f t="shared" si="3"/>
        <v>0</v>
      </c>
      <c r="Q35" s="33">
        <f t="shared" si="4"/>
        <v>1321</v>
      </c>
      <c r="R35" s="34">
        <f t="shared" si="5"/>
        <v>28.717391304347824</v>
      </c>
      <c r="S35" s="34">
        <f t="shared" si="6"/>
        <v>165.94156597656959</v>
      </c>
      <c r="T35" s="28"/>
    </row>
    <row r="36" spans="1:20" ht="37.5" customHeight="1">
      <c r="A36" s="18">
        <v>32</v>
      </c>
      <c r="B36" s="26" t="s">
        <v>181</v>
      </c>
      <c r="C36" s="27">
        <v>2827</v>
      </c>
      <c r="D36" s="27">
        <v>108282</v>
      </c>
      <c r="E36" s="27" t="s">
        <v>9</v>
      </c>
      <c r="F36" s="27">
        <v>40994</v>
      </c>
      <c r="G36" s="28">
        <v>1516</v>
      </c>
      <c r="H36" s="27" t="s">
        <v>375</v>
      </c>
      <c r="I36" s="27">
        <v>0</v>
      </c>
      <c r="J36" s="35">
        <v>0</v>
      </c>
      <c r="K36" s="27">
        <v>1</v>
      </c>
      <c r="L36" s="35">
        <v>13210</v>
      </c>
      <c r="M36" s="33">
        <f t="shared" si="0"/>
        <v>10568</v>
      </c>
      <c r="N36" s="34">
        <f t="shared" si="1"/>
        <v>114.29957035897789</v>
      </c>
      <c r="O36" s="33">
        <f t="shared" si="2"/>
        <v>1321</v>
      </c>
      <c r="P36" s="34">
        <f t="shared" si="3"/>
        <v>0</v>
      </c>
      <c r="Q36" s="33">
        <f t="shared" si="4"/>
        <v>1321</v>
      </c>
      <c r="R36" s="34">
        <f t="shared" si="5"/>
        <v>28.717391304347824</v>
      </c>
      <c r="S36" s="34">
        <f t="shared" si="6"/>
        <v>143.0169616633257</v>
      </c>
      <c r="T36" s="28"/>
    </row>
    <row r="37" spans="1:20" ht="42" customHeight="1">
      <c r="A37" s="18">
        <v>33</v>
      </c>
      <c r="B37" s="26" t="s">
        <v>184</v>
      </c>
      <c r="C37" s="27">
        <v>1311</v>
      </c>
      <c r="D37" s="27">
        <v>214000</v>
      </c>
      <c r="E37" s="27" t="s">
        <v>9</v>
      </c>
      <c r="F37" s="27">
        <v>52000</v>
      </c>
      <c r="G37" s="28">
        <v>759.68</v>
      </c>
      <c r="H37" s="27"/>
      <c r="I37" s="27">
        <v>0</v>
      </c>
      <c r="J37" s="35">
        <v>0</v>
      </c>
      <c r="K37" s="27">
        <v>0</v>
      </c>
      <c r="L37" s="35">
        <v>13210</v>
      </c>
      <c r="M37" s="33">
        <f t="shared" si="0"/>
        <v>10568</v>
      </c>
      <c r="N37" s="34">
        <f t="shared" si="1"/>
        <v>53.005566586706763</v>
      </c>
      <c r="O37" s="33">
        <f t="shared" si="2"/>
        <v>1321</v>
      </c>
      <c r="P37" s="34">
        <f t="shared" si="3"/>
        <v>0</v>
      </c>
      <c r="Q37" s="33">
        <f t="shared" si="4"/>
        <v>1321</v>
      </c>
      <c r="R37" s="34">
        <f t="shared" si="5"/>
        <v>0</v>
      </c>
      <c r="S37" s="34">
        <f t="shared" si="6"/>
        <v>53.005566586706763</v>
      </c>
      <c r="T37" s="27" t="s">
        <v>434</v>
      </c>
    </row>
    <row r="38" spans="1:20" ht="40.5" customHeight="1">
      <c r="A38" s="18">
        <v>34</v>
      </c>
      <c r="B38" s="26" t="s">
        <v>188</v>
      </c>
      <c r="C38" s="27">
        <v>4119</v>
      </c>
      <c r="D38" s="27">
        <v>21000</v>
      </c>
      <c r="E38" s="27" t="s">
        <v>9</v>
      </c>
      <c r="F38" s="27">
        <v>0</v>
      </c>
      <c r="G38" s="28">
        <v>245</v>
      </c>
      <c r="H38" s="27"/>
      <c r="I38" s="27">
        <v>0</v>
      </c>
      <c r="J38" s="35">
        <v>0</v>
      </c>
      <c r="K38" s="27">
        <v>0</v>
      </c>
      <c r="L38" s="35">
        <v>13210</v>
      </c>
      <c r="M38" s="33">
        <f t="shared" si="0"/>
        <v>10568</v>
      </c>
      <c r="N38" s="34">
        <f t="shared" si="1"/>
        <v>166.536940328486</v>
      </c>
      <c r="O38" s="33">
        <f t="shared" si="2"/>
        <v>1321</v>
      </c>
      <c r="P38" s="34">
        <f t="shared" si="3"/>
        <v>0</v>
      </c>
      <c r="Q38" s="33">
        <f t="shared" si="4"/>
        <v>1321</v>
      </c>
      <c r="R38" s="34">
        <f t="shared" si="5"/>
        <v>0</v>
      </c>
      <c r="S38" s="34">
        <f t="shared" si="6"/>
        <v>166.536940328486</v>
      </c>
      <c r="T38" s="27" t="s">
        <v>434</v>
      </c>
    </row>
    <row r="39" spans="1:20" ht="42" customHeight="1">
      <c r="A39" s="18">
        <v>35</v>
      </c>
      <c r="B39" s="26" t="s">
        <v>190</v>
      </c>
      <c r="C39" s="27">
        <v>1717</v>
      </c>
      <c r="D39" s="27">
        <v>120000</v>
      </c>
      <c r="E39" s="27" t="s">
        <v>9</v>
      </c>
      <c r="F39" s="27">
        <v>68000</v>
      </c>
      <c r="G39" s="28">
        <v>1281</v>
      </c>
      <c r="H39" s="27" t="s">
        <v>375</v>
      </c>
      <c r="I39" s="27">
        <v>0</v>
      </c>
      <c r="J39" s="35">
        <v>0</v>
      </c>
      <c r="K39" s="27">
        <v>0</v>
      </c>
      <c r="L39" s="35">
        <v>13210</v>
      </c>
      <c r="M39" s="33">
        <f t="shared" si="0"/>
        <v>10568</v>
      </c>
      <c r="N39" s="34">
        <f t="shared" si="1"/>
        <v>69.420715354214735</v>
      </c>
      <c r="O39" s="33">
        <f t="shared" si="2"/>
        <v>1321</v>
      </c>
      <c r="P39" s="34">
        <f t="shared" si="3"/>
        <v>0</v>
      </c>
      <c r="Q39" s="33">
        <f t="shared" si="4"/>
        <v>1321</v>
      </c>
      <c r="R39" s="34">
        <f t="shared" si="5"/>
        <v>0</v>
      </c>
      <c r="S39" s="34">
        <f t="shared" si="6"/>
        <v>69.420715354214735</v>
      </c>
      <c r="T39" s="28"/>
    </row>
    <row r="40" spans="1:20" ht="48.75" customHeight="1">
      <c r="A40" s="18">
        <v>36</v>
      </c>
      <c r="B40" s="26" t="s">
        <v>200</v>
      </c>
      <c r="C40" s="27">
        <v>2925</v>
      </c>
      <c r="D40" s="27">
        <v>58586</v>
      </c>
      <c r="E40" s="27" t="s">
        <v>9</v>
      </c>
      <c r="F40" s="27">
        <v>27572</v>
      </c>
      <c r="G40" s="28">
        <v>1044</v>
      </c>
      <c r="H40" s="27" t="s">
        <v>375</v>
      </c>
      <c r="I40" s="27">
        <v>0</v>
      </c>
      <c r="J40" s="35">
        <v>0</v>
      </c>
      <c r="K40" s="27">
        <v>0</v>
      </c>
      <c r="L40" s="35">
        <v>13210</v>
      </c>
      <c r="M40" s="33">
        <f t="shared" si="0"/>
        <v>10568</v>
      </c>
      <c r="N40" s="34">
        <f t="shared" si="1"/>
        <v>118.26184764768671</v>
      </c>
      <c r="O40" s="33">
        <f t="shared" si="2"/>
        <v>1321</v>
      </c>
      <c r="P40" s="34">
        <f t="shared" si="3"/>
        <v>0</v>
      </c>
      <c r="Q40" s="33">
        <f t="shared" si="4"/>
        <v>1321</v>
      </c>
      <c r="R40" s="34">
        <f t="shared" si="5"/>
        <v>0</v>
      </c>
      <c r="S40" s="34">
        <f t="shared" si="6"/>
        <v>118.26184764768671</v>
      </c>
      <c r="T40" s="28"/>
    </row>
    <row r="41" spans="1:20" ht="45" customHeight="1">
      <c r="A41" s="18">
        <v>37</v>
      </c>
      <c r="B41" s="26" t="s">
        <v>204</v>
      </c>
      <c r="C41" s="27">
        <v>2556</v>
      </c>
      <c r="D41" s="27">
        <v>96173</v>
      </c>
      <c r="E41" s="27" t="s">
        <v>9</v>
      </c>
      <c r="F41" s="27">
        <v>46020</v>
      </c>
      <c r="G41" s="28">
        <v>1350</v>
      </c>
      <c r="H41" s="27" t="s">
        <v>374</v>
      </c>
      <c r="I41" s="27">
        <v>0</v>
      </c>
      <c r="J41" s="35">
        <v>0</v>
      </c>
      <c r="K41" s="27">
        <v>1</v>
      </c>
      <c r="L41" s="35">
        <v>13210</v>
      </c>
      <c r="M41" s="33">
        <f t="shared" si="0"/>
        <v>10568</v>
      </c>
      <c r="N41" s="34">
        <f t="shared" si="1"/>
        <v>103.34266071367085</v>
      </c>
      <c r="O41" s="33">
        <f t="shared" si="2"/>
        <v>1321</v>
      </c>
      <c r="P41" s="34">
        <f t="shared" si="3"/>
        <v>0</v>
      </c>
      <c r="Q41" s="33">
        <f t="shared" si="4"/>
        <v>1321</v>
      </c>
      <c r="R41" s="34">
        <f t="shared" si="5"/>
        <v>28.717391304347824</v>
      </c>
      <c r="S41" s="34">
        <f t="shared" si="6"/>
        <v>132.06005201801867</v>
      </c>
      <c r="T41" s="28"/>
    </row>
    <row r="42" spans="1:20" ht="48.75" customHeight="1">
      <c r="A42" s="18">
        <v>38</v>
      </c>
      <c r="B42" s="26" t="s">
        <v>205</v>
      </c>
      <c r="C42" s="27">
        <v>4378</v>
      </c>
      <c r="D42" s="27">
        <v>57119</v>
      </c>
      <c r="E42" s="27" t="s">
        <v>9</v>
      </c>
      <c r="F42" s="27">
        <v>57115</v>
      </c>
      <c r="G42" s="28">
        <v>1750</v>
      </c>
      <c r="H42" s="27" t="s">
        <v>375</v>
      </c>
      <c r="I42" s="27">
        <v>0</v>
      </c>
      <c r="J42" s="35">
        <v>0</v>
      </c>
      <c r="K42" s="27">
        <v>0</v>
      </c>
      <c r="L42" s="35">
        <v>13210</v>
      </c>
      <c r="M42" s="33">
        <f t="shared" si="0"/>
        <v>10568</v>
      </c>
      <c r="N42" s="34">
        <f t="shared" si="1"/>
        <v>177.00867316293073</v>
      </c>
      <c r="O42" s="33">
        <f t="shared" si="2"/>
        <v>1321</v>
      </c>
      <c r="P42" s="34">
        <f t="shared" si="3"/>
        <v>0</v>
      </c>
      <c r="Q42" s="33">
        <f t="shared" si="4"/>
        <v>1321</v>
      </c>
      <c r="R42" s="34">
        <f t="shared" si="5"/>
        <v>0</v>
      </c>
      <c r="S42" s="34">
        <f t="shared" si="6"/>
        <v>177.00867316293073</v>
      </c>
      <c r="T42" s="28"/>
    </row>
    <row r="43" spans="1:20" ht="48" customHeight="1">
      <c r="A43" s="18">
        <v>39</v>
      </c>
      <c r="B43" s="26" t="s">
        <v>206</v>
      </c>
      <c r="C43" s="27">
        <v>2431</v>
      </c>
      <c r="D43" s="27">
        <v>78925</v>
      </c>
      <c r="E43" s="27" t="s">
        <v>9</v>
      </c>
      <c r="F43" s="27">
        <v>26959</v>
      </c>
      <c r="G43" s="28">
        <v>1200</v>
      </c>
      <c r="H43" s="27" t="s">
        <v>374</v>
      </c>
      <c r="I43" s="27">
        <v>0</v>
      </c>
      <c r="J43" s="35">
        <v>0</v>
      </c>
      <c r="K43" s="27">
        <v>1</v>
      </c>
      <c r="L43" s="35">
        <v>13210</v>
      </c>
      <c r="M43" s="33">
        <f t="shared" si="0"/>
        <v>10568</v>
      </c>
      <c r="N43" s="34">
        <f t="shared" si="1"/>
        <v>98.288735600521846</v>
      </c>
      <c r="O43" s="33">
        <f t="shared" si="2"/>
        <v>1321</v>
      </c>
      <c r="P43" s="34">
        <f t="shared" si="3"/>
        <v>0</v>
      </c>
      <c r="Q43" s="33">
        <f t="shared" si="4"/>
        <v>1321</v>
      </c>
      <c r="R43" s="34">
        <f t="shared" si="5"/>
        <v>28.717391304347824</v>
      </c>
      <c r="S43" s="34">
        <f t="shared" si="6"/>
        <v>127.00612690486967</v>
      </c>
      <c r="T43" s="28"/>
    </row>
    <row r="44" spans="1:20" ht="39" customHeight="1">
      <c r="A44" s="18">
        <v>40</v>
      </c>
      <c r="B44" s="26" t="s">
        <v>209</v>
      </c>
      <c r="C44" s="27">
        <v>6707</v>
      </c>
      <c r="D44" s="27">
        <v>231430</v>
      </c>
      <c r="E44" s="27" t="s">
        <v>9</v>
      </c>
      <c r="F44" s="27">
        <v>107134</v>
      </c>
      <c r="G44" s="28">
        <v>3601</v>
      </c>
      <c r="H44" s="27" t="s">
        <v>374</v>
      </c>
      <c r="I44" s="27" t="s">
        <v>376</v>
      </c>
      <c r="J44" s="35">
        <v>0</v>
      </c>
      <c r="K44" s="27">
        <v>4</v>
      </c>
      <c r="L44" s="35">
        <v>13210</v>
      </c>
      <c r="M44" s="33">
        <f t="shared" si="0"/>
        <v>10568</v>
      </c>
      <c r="N44" s="34">
        <f t="shared" si="1"/>
        <v>271.17340587112301</v>
      </c>
      <c r="O44" s="33">
        <f t="shared" si="2"/>
        <v>1321</v>
      </c>
      <c r="P44" s="34"/>
      <c r="Q44" s="33">
        <f t="shared" si="4"/>
        <v>1321</v>
      </c>
      <c r="R44" s="34">
        <f t="shared" si="5"/>
        <v>114.8695652173913</v>
      </c>
      <c r="S44" s="34">
        <f t="shared" si="6"/>
        <v>386.04297108851432</v>
      </c>
      <c r="T44" s="28"/>
    </row>
    <row r="45" spans="1:20" ht="39.75" customHeight="1">
      <c r="A45" s="18">
        <v>41</v>
      </c>
      <c r="B45" s="26" t="s">
        <v>253</v>
      </c>
      <c r="C45" s="27">
        <v>3606</v>
      </c>
      <c r="D45" s="27">
        <v>147000</v>
      </c>
      <c r="E45" s="27" t="s">
        <v>9</v>
      </c>
      <c r="F45" s="27">
        <v>43816</v>
      </c>
      <c r="G45" s="28">
        <v>534</v>
      </c>
      <c r="H45" s="27"/>
      <c r="I45" s="27" t="s">
        <v>376</v>
      </c>
      <c r="J45" s="35">
        <v>0</v>
      </c>
      <c r="K45" s="27">
        <v>0</v>
      </c>
      <c r="L45" s="35">
        <v>13210</v>
      </c>
      <c r="M45" s="33">
        <f t="shared" si="0"/>
        <v>10568</v>
      </c>
      <c r="N45" s="34">
        <f t="shared" si="1"/>
        <v>145.79563166412248</v>
      </c>
      <c r="O45" s="33">
        <f t="shared" si="2"/>
        <v>1321</v>
      </c>
      <c r="P45" s="34">
        <f t="shared" si="3"/>
        <v>0</v>
      </c>
      <c r="Q45" s="33">
        <f t="shared" si="4"/>
        <v>1321</v>
      </c>
      <c r="R45" s="34">
        <f t="shared" si="5"/>
        <v>0</v>
      </c>
      <c r="S45" s="34">
        <f t="shared" si="6"/>
        <v>145.79563166412248</v>
      </c>
      <c r="T45" s="28"/>
    </row>
    <row r="46" spans="1:20" ht="47.25" customHeight="1">
      <c r="A46" s="18">
        <v>42</v>
      </c>
      <c r="B46" s="26" t="s">
        <v>254</v>
      </c>
      <c r="C46" s="27">
        <v>1755</v>
      </c>
      <c r="D46" s="27">
        <v>166667</v>
      </c>
      <c r="E46" s="27" t="s">
        <v>9</v>
      </c>
      <c r="F46" s="27">
        <v>19720</v>
      </c>
      <c r="G46" s="28">
        <v>181</v>
      </c>
      <c r="H46" s="27"/>
      <c r="I46" s="27" t="s">
        <v>376</v>
      </c>
      <c r="J46" s="35">
        <v>0</v>
      </c>
      <c r="K46" s="27">
        <v>0</v>
      </c>
      <c r="L46" s="35">
        <v>13210</v>
      </c>
      <c r="M46" s="33">
        <f t="shared" si="0"/>
        <v>10568</v>
      </c>
      <c r="N46" s="34">
        <f t="shared" si="1"/>
        <v>70.95710858861203</v>
      </c>
      <c r="O46" s="33">
        <f t="shared" si="2"/>
        <v>1321</v>
      </c>
      <c r="P46" s="34">
        <f t="shared" si="3"/>
        <v>0</v>
      </c>
      <c r="Q46" s="33">
        <f t="shared" si="4"/>
        <v>1321</v>
      </c>
      <c r="R46" s="34">
        <f t="shared" si="5"/>
        <v>0</v>
      </c>
      <c r="S46" s="34">
        <f t="shared" si="6"/>
        <v>70.95710858861203</v>
      </c>
      <c r="T46" s="28"/>
    </row>
    <row r="47" spans="1:20" ht="43.5" customHeight="1">
      <c r="A47" s="18">
        <v>43</v>
      </c>
      <c r="B47" s="26" t="s">
        <v>256</v>
      </c>
      <c r="C47" s="27">
        <v>3242</v>
      </c>
      <c r="D47" s="27">
        <v>42000</v>
      </c>
      <c r="E47" s="27" t="s">
        <v>9</v>
      </c>
      <c r="F47" s="27">
        <v>19582</v>
      </c>
      <c r="G47" s="28">
        <v>288</v>
      </c>
      <c r="H47" s="27"/>
      <c r="I47" s="27" t="s">
        <v>376</v>
      </c>
      <c r="J47" s="35">
        <v>0</v>
      </c>
      <c r="K47" s="27">
        <v>0</v>
      </c>
      <c r="L47" s="35">
        <v>13210</v>
      </c>
      <c r="M47" s="33">
        <f t="shared" si="0"/>
        <v>10568</v>
      </c>
      <c r="N47" s="34">
        <f t="shared" si="1"/>
        <v>131.0786017346326</v>
      </c>
      <c r="O47" s="33">
        <f t="shared" si="2"/>
        <v>1321</v>
      </c>
      <c r="P47" s="34">
        <f t="shared" si="3"/>
        <v>0</v>
      </c>
      <c r="Q47" s="33">
        <f t="shared" si="4"/>
        <v>1321</v>
      </c>
      <c r="R47" s="34">
        <f t="shared" si="5"/>
        <v>0</v>
      </c>
      <c r="S47" s="34">
        <f t="shared" si="6"/>
        <v>131.0786017346326</v>
      </c>
      <c r="T47" s="28"/>
    </row>
    <row r="48" spans="1:20" ht="37.5" customHeight="1">
      <c r="A48" s="18">
        <v>44</v>
      </c>
      <c r="B48" s="26" t="s">
        <v>259</v>
      </c>
      <c r="C48" s="27">
        <v>3535</v>
      </c>
      <c r="D48" s="27">
        <v>93000</v>
      </c>
      <c r="E48" s="27" t="s">
        <v>9</v>
      </c>
      <c r="F48" s="27">
        <v>25877</v>
      </c>
      <c r="G48" s="28">
        <v>2046</v>
      </c>
      <c r="H48" s="27"/>
      <c r="I48" s="27" t="s">
        <v>376</v>
      </c>
      <c r="J48" s="35">
        <v>0</v>
      </c>
      <c r="K48" s="27">
        <v>0</v>
      </c>
      <c r="L48" s="35">
        <v>13210</v>
      </c>
      <c r="M48" s="33">
        <f t="shared" si="0"/>
        <v>10568</v>
      </c>
      <c r="N48" s="34">
        <f t="shared" si="1"/>
        <v>142.92500219985385</v>
      </c>
      <c r="O48" s="33">
        <f t="shared" si="2"/>
        <v>1321</v>
      </c>
      <c r="P48" s="34">
        <f t="shared" si="3"/>
        <v>0</v>
      </c>
      <c r="Q48" s="33">
        <f t="shared" si="4"/>
        <v>1321</v>
      </c>
      <c r="R48" s="34">
        <f t="shared" si="5"/>
        <v>0</v>
      </c>
      <c r="S48" s="34">
        <f t="shared" si="6"/>
        <v>142.92500219985385</v>
      </c>
      <c r="T48" s="28"/>
    </row>
    <row r="49" spans="1:20" ht="28.5">
      <c r="A49" s="18">
        <v>45</v>
      </c>
      <c r="B49" s="26" t="s">
        <v>260</v>
      </c>
      <c r="C49" s="27">
        <v>1625</v>
      </c>
      <c r="D49" s="27">
        <v>46172</v>
      </c>
      <c r="E49" s="27" t="s">
        <v>9</v>
      </c>
      <c r="F49" s="27">
        <v>48527</v>
      </c>
      <c r="G49" s="28">
        <v>980</v>
      </c>
      <c r="H49" s="27"/>
      <c r="I49" s="27">
        <v>0</v>
      </c>
      <c r="J49" s="35">
        <v>0</v>
      </c>
      <c r="K49" s="27">
        <v>1</v>
      </c>
      <c r="L49" s="35">
        <v>13210</v>
      </c>
      <c r="M49" s="33">
        <f t="shared" si="0"/>
        <v>10568</v>
      </c>
      <c r="N49" s="34">
        <f t="shared" si="1"/>
        <v>65.701026470937066</v>
      </c>
      <c r="O49" s="33">
        <f t="shared" si="2"/>
        <v>1321</v>
      </c>
      <c r="P49" s="34">
        <f t="shared" si="3"/>
        <v>0</v>
      </c>
      <c r="Q49" s="33">
        <f t="shared" si="4"/>
        <v>1321</v>
      </c>
      <c r="R49" s="34">
        <f t="shared" si="5"/>
        <v>28.717391304347824</v>
      </c>
      <c r="S49" s="34">
        <f t="shared" si="6"/>
        <v>94.418417775284894</v>
      </c>
      <c r="T49" s="28"/>
    </row>
    <row r="50" spans="1:20" ht="34.5" customHeight="1">
      <c r="A50" s="18">
        <v>46</v>
      </c>
      <c r="B50" s="26" t="s">
        <v>267</v>
      </c>
      <c r="C50" s="27">
        <v>2173</v>
      </c>
      <c r="D50" s="27">
        <v>60000</v>
      </c>
      <c r="E50" s="27" t="s">
        <v>9</v>
      </c>
      <c r="F50" s="27">
        <v>29613</v>
      </c>
      <c r="G50" s="28">
        <v>0</v>
      </c>
      <c r="H50" s="27" t="s">
        <v>375</v>
      </c>
      <c r="I50" s="27">
        <v>100</v>
      </c>
      <c r="J50" s="27">
        <v>1</v>
      </c>
      <c r="K50" s="27">
        <v>0</v>
      </c>
      <c r="L50" s="35">
        <v>13210</v>
      </c>
      <c r="M50" s="33">
        <f t="shared" si="0"/>
        <v>10568</v>
      </c>
      <c r="N50" s="34">
        <f t="shared" si="1"/>
        <v>87.857434166982301</v>
      </c>
      <c r="O50" s="33">
        <f t="shared" si="2"/>
        <v>1321</v>
      </c>
      <c r="P50" s="34">
        <f t="shared" si="3"/>
        <v>220.16666666666666</v>
      </c>
      <c r="Q50" s="33">
        <f t="shared" si="4"/>
        <v>1321</v>
      </c>
      <c r="R50" s="34">
        <f t="shared" si="5"/>
        <v>0</v>
      </c>
      <c r="S50" s="34">
        <f t="shared" si="6"/>
        <v>308.02410083364896</v>
      </c>
      <c r="T50" s="28"/>
    </row>
    <row r="51" spans="1:20" ht="25.5" customHeight="1">
      <c r="A51" s="18">
        <v>47</v>
      </c>
      <c r="B51" s="26" t="s">
        <v>274</v>
      </c>
      <c r="C51" s="27">
        <v>2941</v>
      </c>
      <c r="D51" s="27">
        <v>90000</v>
      </c>
      <c r="E51" s="27" t="s">
        <v>9</v>
      </c>
      <c r="F51" s="27">
        <v>49300.2</v>
      </c>
      <c r="G51" s="28">
        <v>1826</v>
      </c>
      <c r="H51" s="27"/>
      <c r="I51" s="27" t="s">
        <v>376</v>
      </c>
      <c r="J51" s="35">
        <v>0</v>
      </c>
      <c r="K51" s="27">
        <v>0</v>
      </c>
      <c r="L51" s="35">
        <v>13210</v>
      </c>
      <c r="M51" s="33">
        <f t="shared" si="0"/>
        <v>10568</v>
      </c>
      <c r="N51" s="34">
        <f t="shared" si="1"/>
        <v>118.90875006216979</v>
      </c>
      <c r="O51" s="33">
        <f t="shared" si="2"/>
        <v>1321</v>
      </c>
      <c r="P51" s="34">
        <f t="shared" si="3"/>
        <v>0</v>
      </c>
      <c r="Q51" s="33">
        <f t="shared" si="4"/>
        <v>1321</v>
      </c>
      <c r="R51" s="34">
        <f t="shared" si="5"/>
        <v>0</v>
      </c>
      <c r="S51" s="34">
        <f t="shared" si="6"/>
        <v>118.90875006216979</v>
      </c>
      <c r="T51" s="28"/>
    </row>
    <row r="52" spans="1:20" ht="39" customHeight="1">
      <c r="A52" s="18">
        <v>48</v>
      </c>
      <c r="B52" s="26" t="s">
        <v>278</v>
      </c>
      <c r="C52" s="27">
        <v>1491</v>
      </c>
      <c r="D52" s="27">
        <v>186676</v>
      </c>
      <c r="E52" s="27" t="s">
        <v>9</v>
      </c>
      <c r="F52" s="27">
        <v>23371</v>
      </c>
      <c r="G52" s="28">
        <v>849</v>
      </c>
      <c r="H52" s="27" t="s">
        <v>375</v>
      </c>
      <c r="I52" s="27" t="s">
        <v>376</v>
      </c>
      <c r="J52" s="27">
        <v>0</v>
      </c>
      <c r="K52" s="27">
        <v>1</v>
      </c>
      <c r="L52" s="35">
        <v>13210</v>
      </c>
      <c r="M52" s="33">
        <f t="shared" si="0"/>
        <v>10568</v>
      </c>
      <c r="N52" s="34">
        <f t="shared" si="1"/>
        <v>60.283218749641328</v>
      </c>
      <c r="O52" s="33">
        <f t="shared" si="2"/>
        <v>1321</v>
      </c>
      <c r="P52" s="34">
        <f t="shared" si="3"/>
        <v>0</v>
      </c>
      <c r="Q52" s="33">
        <f t="shared" si="4"/>
        <v>1321</v>
      </c>
      <c r="R52" s="34">
        <f t="shared" si="5"/>
        <v>28.717391304347824</v>
      </c>
      <c r="S52" s="34">
        <f t="shared" si="6"/>
        <v>89.000610053989149</v>
      </c>
      <c r="T52" s="28"/>
    </row>
    <row r="53" spans="1:20" ht="42.75" customHeight="1">
      <c r="A53" s="18">
        <v>49</v>
      </c>
      <c r="B53" s="26" t="s">
        <v>280</v>
      </c>
      <c r="C53" s="27">
        <v>6068</v>
      </c>
      <c r="D53" s="27">
        <v>350000</v>
      </c>
      <c r="E53" s="27" t="s">
        <v>9</v>
      </c>
      <c r="F53" s="27">
        <v>83200</v>
      </c>
      <c r="G53" s="28">
        <v>2550</v>
      </c>
      <c r="H53" s="27" t="s">
        <v>375</v>
      </c>
      <c r="I53" s="27" t="s">
        <v>376</v>
      </c>
      <c r="J53" s="35">
        <v>0</v>
      </c>
      <c r="K53" s="27">
        <v>2</v>
      </c>
      <c r="L53" s="35">
        <v>13210</v>
      </c>
      <c r="M53" s="33">
        <f t="shared" si="0"/>
        <v>10568</v>
      </c>
      <c r="N53" s="34">
        <f t="shared" si="1"/>
        <v>245.3377406927053</v>
      </c>
      <c r="O53" s="33">
        <f t="shared" si="2"/>
        <v>1321</v>
      </c>
      <c r="P53" s="34">
        <f t="shared" si="3"/>
        <v>0</v>
      </c>
      <c r="Q53" s="33">
        <f t="shared" si="4"/>
        <v>1321</v>
      </c>
      <c r="R53" s="34">
        <f t="shared" si="5"/>
        <v>57.434782608695649</v>
      </c>
      <c r="S53" s="34">
        <f t="shared" si="6"/>
        <v>302.77252330140095</v>
      </c>
      <c r="T53" s="28"/>
    </row>
    <row r="54" spans="1:20" ht="36" customHeight="1">
      <c r="A54" s="18">
        <v>50</v>
      </c>
      <c r="B54" s="26" t="s">
        <v>289</v>
      </c>
      <c r="C54" s="27">
        <v>8024</v>
      </c>
      <c r="D54" s="27">
        <v>61630</v>
      </c>
      <c r="E54" s="27" t="s">
        <v>9</v>
      </c>
      <c r="F54" s="27">
        <v>53416</v>
      </c>
      <c r="G54" s="28">
        <v>3095.85</v>
      </c>
      <c r="H54" s="27" t="s">
        <v>374</v>
      </c>
      <c r="I54" s="27" t="s">
        <v>376</v>
      </c>
      <c r="J54" s="27">
        <v>0</v>
      </c>
      <c r="K54" s="27">
        <v>0</v>
      </c>
      <c r="L54" s="35">
        <v>13210</v>
      </c>
      <c r="M54" s="33">
        <f t="shared" si="0"/>
        <v>10568</v>
      </c>
      <c r="N54" s="34">
        <f t="shared" si="1"/>
        <v>324.42156086326094</v>
      </c>
      <c r="O54" s="33">
        <f t="shared" si="2"/>
        <v>1321</v>
      </c>
      <c r="P54" s="34">
        <f t="shared" si="3"/>
        <v>0</v>
      </c>
      <c r="Q54" s="33">
        <f t="shared" si="4"/>
        <v>1321</v>
      </c>
      <c r="R54" s="34">
        <f t="shared" si="5"/>
        <v>0</v>
      </c>
      <c r="S54" s="34">
        <f t="shared" si="6"/>
        <v>324.42156086326094</v>
      </c>
      <c r="T54" s="28"/>
    </row>
    <row r="55" spans="1:20" ht="36.75" customHeight="1">
      <c r="A55" s="18">
        <v>51</v>
      </c>
      <c r="B55" s="26" t="s">
        <v>291</v>
      </c>
      <c r="C55" s="27">
        <v>3193</v>
      </c>
      <c r="D55" s="27">
        <v>54823</v>
      </c>
      <c r="E55" s="27" t="s">
        <v>9</v>
      </c>
      <c r="F55" s="27">
        <v>39447</v>
      </c>
      <c r="G55" s="28">
        <v>1248</v>
      </c>
      <c r="H55" s="27" t="s">
        <v>375</v>
      </c>
      <c r="I55" s="27" t="s">
        <v>376</v>
      </c>
      <c r="J55" s="35">
        <v>0</v>
      </c>
      <c r="K55" s="27">
        <v>1</v>
      </c>
      <c r="L55" s="35">
        <v>13210</v>
      </c>
      <c r="M55" s="33">
        <f t="shared" si="0"/>
        <v>10568</v>
      </c>
      <c r="N55" s="34">
        <f t="shared" si="1"/>
        <v>129.09746309027818</v>
      </c>
      <c r="O55" s="33">
        <f t="shared" si="2"/>
        <v>1321</v>
      </c>
      <c r="P55" s="34">
        <f t="shared" si="3"/>
        <v>0</v>
      </c>
      <c r="Q55" s="33">
        <f t="shared" si="4"/>
        <v>1321</v>
      </c>
      <c r="R55" s="34">
        <f t="shared" si="5"/>
        <v>28.717391304347824</v>
      </c>
      <c r="S55" s="34">
        <f t="shared" si="6"/>
        <v>157.814854394626</v>
      </c>
      <c r="T55" s="28"/>
    </row>
    <row r="56" spans="1:20" ht="28.5">
      <c r="A56" s="18">
        <v>52</v>
      </c>
      <c r="B56" s="26" t="s">
        <v>295</v>
      </c>
      <c r="C56" s="27">
        <v>2036</v>
      </c>
      <c r="D56" s="27">
        <v>66666</v>
      </c>
      <c r="E56" s="27" t="s">
        <v>9</v>
      </c>
      <c r="F56" s="27">
        <v>47498.36</v>
      </c>
      <c r="G56" s="28">
        <v>1020</v>
      </c>
      <c r="H56" s="27"/>
      <c r="I56" s="27" t="s">
        <v>376</v>
      </c>
      <c r="J56" s="27">
        <v>0</v>
      </c>
      <c r="K56" s="27">
        <v>0</v>
      </c>
      <c r="L56" s="35">
        <v>13210</v>
      </c>
      <c r="M56" s="33">
        <f t="shared" si="0"/>
        <v>10568</v>
      </c>
      <c r="N56" s="34">
        <f t="shared" si="1"/>
        <v>82.318332242970982</v>
      </c>
      <c r="O56" s="33">
        <f t="shared" si="2"/>
        <v>1321</v>
      </c>
      <c r="P56" s="34">
        <f t="shared" si="3"/>
        <v>0</v>
      </c>
      <c r="Q56" s="33">
        <f t="shared" si="4"/>
        <v>1321</v>
      </c>
      <c r="R56" s="34">
        <f t="shared" si="5"/>
        <v>0</v>
      </c>
      <c r="S56" s="34">
        <f t="shared" si="6"/>
        <v>82.318332242970982</v>
      </c>
      <c r="T56" s="28"/>
    </row>
    <row r="57" spans="1:20" ht="40.5" customHeight="1">
      <c r="A57" s="18">
        <v>53</v>
      </c>
      <c r="B57" s="26" t="s">
        <v>296</v>
      </c>
      <c r="C57" s="27">
        <v>4540</v>
      </c>
      <c r="D57" s="27">
        <v>55094</v>
      </c>
      <c r="E57" s="27" t="s">
        <v>9</v>
      </c>
      <c r="F57" s="27">
        <v>47834</v>
      </c>
      <c r="G57" s="28">
        <v>1843</v>
      </c>
      <c r="H57" s="27" t="s">
        <v>375</v>
      </c>
      <c r="I57" s="27" t="s">
        <v>376</v>
      </c>
      <c r="J57" s="35">
        <v>0</v>
      </c>
      <c r="K57" s="27">
        <v>1</v>
      </c>
      <c r="L57" s="35">
        <v>13210</v>
      </c>
      <c r="M57" s="33">
        <f t="shared" si="0"/>
        <v>10568</v>
      </c>
      <c r="N57" s="34">
        <f t="shared" si="1"/>
        <v>183.55856010957186</v>
      </c>
      <c r="O57" s="33">
        <f t="shared" si="2"/>
        <v>1321</v>
      </c>
      <c r="P57" s="34">
        <f t="shared" si="3"/>
        <v>0</v>
      </c>
      <c r="Q57" s="33">
        <f t="shared" si="4"/>
        <v>1321</v>
      </c>
      <c r="R57" s="34">
        <f t="shared" si="5"/>
        <v>28.717391304347824</v>
      </c>
      <c r="S57" s="34">
        <f t="shared" si="6"/>
        <v>212.27595141391967</v>
      </c>
      <c r="T57" s="28"/>
    </row>
    <row r="58" spans="1:20" ht="39" customHeight="1">
      <c r="A58" s="18">
        <v>54</v>
      </c>
      <c r="B58" s="26" t="s">
        <v>298</v>
      </c>
      <c r="C58" s="27">
        <v>3247</v>
      </c>
      <c r="D58" s="27">
        <v>314029</v>
      </c>
      <c r="E58" s="27" t="s">
        <v>9</v>
      </c>
      <c r="F58" s="27">
        <v>34429.810000000005</v>
      </c>
      <c r="G58" s="28">
        <v>1067.75</v>
      </c>
      <c r="H58" s="27"/>
      <c r="I58" s="27">
        <v>0</v>
      </c>
      <c r="J58" s="27">
        <v>0</v>
      </c>
      <c r="K58" s="27">
        <v>0</v>
      </c>
      <c r="L58" s="35">
        <v>13210</v>
      </c>
      <c r="M58" s="33">
        <f t="shared" si="0"/>
        <v>10568</v>
      </c>
      <c r="N58" s="34">
        <f t="shared" si="1"/>
        <v>131.28075873915856</v>
      </c>
      <c r="O58" s="33">
        <f t="shared" si="2"/>
        <v>1321</v>
      </c>
      <c r="P58" s="34">
        <f t="shared" si="3"/>
        <v>0</v>
      </c>
      <c r="Q58" s="33">
        <f t="shared" si="4"/>
        <v>1321</v>
      </c>
      <c r="R58" s="34">
        <f t="shared" si="5"/>
        <v>0</v>
      </c>
      <c r="S58" s="34">
        <f t="shared" si="6"/>
        <v>131.28075873915856</v>
      </c>
      <c r="T58" s="28"/>
    </row>
    <row r="59" spans="1:20" ht="32.25" customHeight="1">
      <c r="A59" s="18">
        <v>55</v>
      </c>
      <c r="B59" s="26" t="s">
        <v>312</v>
      </c>
      <c r="C59" s="27">
        <v>4159</v>
      </c>
      <c r="D59" s="27">
        <v>87340</v>
      </c>
      <c r="E59" s="27" t="s">
        <v>9</v>
      </c>
      <c r="F59" s="27">
        <v>49084</v>
      </c>
      <c r="G59" s="28">
        <v>3560</v>
      </c>
      <c r="H59" s="27" t="s">
        <v>375</v>
      </c>
      <c r="I59" s="27">
        <v>0</v>
      </c>
      <c r="J59" s="35">
        <v>0</v>
      </c>
      <c r="K59" s="27">
        <v>2</v>
      </c>
      <c r="L59" s="35">
        <v>13210</v>
      </c>
      <c r="M59" s="33">
        <f t="shared" si="0"/>
        <v>10568</v>
      </c>
      <c r="N59" s="34">
        <f t="shared" si="1"/>
        <v>168.15419636469369</v>
      </c>
      <c r="O59" s="33">
        <f t="shared" si="2"/>
        <v>1321</v>
      </c>
      <c r="P59" s="34">
        <f t="shared" si="3"/>
        <v>0</v>
      </c>
      <c r="Q59" s="33">
        <f t="shared" si="4"/>
        <v>1321</v>
      </c>
      <c r="R59" s="34">
        <f t="shared" si="5"/>
        <v>57.434782608695649</v>
      </c>
      <c r="S59" s="34">
        <f t="shared" si="6"/>
        <v>225.58897897338935</v>
      </c>
      <c r="T59" s="28"/>
    </row>
    <row r="60" spans="1:20" ht="26.25" customHeight="1">
      <c r="A60" s="18">
        <v>56</v>
      </c>
      <c r="B60" s="26" t="s">
        <v>314</v>
      </c>
      <c r="C60" s="27">
        <v>4280</v>
      </c>
      <c r="D60" s="27">
        <v>55880</v>
      </c>
      <c r="E60" s="27" t="s">
        <v>9</v>
      </c>
      <c r="F60" s="27">
        <v>44021.470000000008</v>
      </c>
      <c r="G60" s="28">
        <v>2260.19</v>
      </c>
      <c r="H60" s="27" t="s">
        <v>375</v>
      </c>
      <c r="I60" s="27">
        <v>0</v>
      </c>
      <c r="J60" s="27">
        <v>0</v>
      </c>
      <c r="K60" s="27">
        <v>2</v>
      </c>
      <c r="L60" s="35">
        <v>13210</v>
      </c>
      <c r="M60" s="33">
        <f t="shared" si="0"/>
        <v>10568</v>
      </c>
      <c r="N60" s="34">
        <f t="shared" si="1"/>
        <v>173.04639587422193</v>
      </c>
      <c r="O60" s="33">
        <f t="shared" si="2"/>
        <v>1321</v>
      </c>
      <c r="P60" s="34">
        <f t="shared" si="3"/>
        <v>0</v>
      </c>
      <c r="Q60" s="33">
        <f t="shared" si="4"/>
        <v>1321</v>
      </c>
      <c r="R60" s="34">
        <f t="shared" si="5"/>
        <v>57.434782608695649</v>
      </c>
      <c r="S60" s="34">
        <f t="shared" si="6"/>
        <v>230.48117848291758</v>
      </c>
      <c r="T60" s="28"/>
    </row>
    <row r="61" spans="1:20" ht="42" customHeight="1">
      <c r="A61" s="18">
        <v>57</v>
      </c>
      <c r="B61" s="26" t="s">
        <v>316</v>
      </c>
      <c r="C61" s="27">
        <v>7024</v>
      </c>
      <c r="D61" s="27">
        <v>93057</v>
      </c>
      <c r="E61" s="27" t="s">
        <v>9</v>
      </c>
      <c r="F61" s="27">
        <v>68450</v>
      </c>
      <c r="G61" s="28">
        <v>2359</v>
      </c>
      <c r="H61" s="27" t="s">
        <v>374</v>
      </c>
      <c r="I61" s="27">
        <v>0</v>
      </c>
      <c r="J61" s="35">
        <v>0</v>
      </c>
      <c r="K61" s="27">
        <v>3</v>
      </c>
      <c r="L61" s="35">
        <v>13210</v>
      </c>
      <c r="M61" s="33">
        <f t="shared" si="0"/>
        <v>10568</v>
      </c>
      <c r="N61" s="34">
        <f t="shared" si="1"/>
        <v>283.99015995806889</v>
      </c>
      <c r="O61" s="33">
        <f t="shared" si="2"/>
        <v>1321</v>
      </c>
      <c r="P61" s="34">
        <f t="shared" si="3"/>
        <v>0</v>
      </c>
      <c r="Q61" s="33">
        <f t="shared" si="4"/>
        <v>1321</v>
      </c>
      <c r="R61" s="34">
        <f t="shared" si="5"/>
        <v>86.152173913043484</v>
      </c>
      <c r="S61" s="34">
        <f t="shared" si="6"/>
        <v>370.14233387111238</v>
      </c>
      <c r="T61" s="28"/>
    </row>
    <row r="62" spans="1:20" ht="51" customHeight="1">
      <c r="A62" s="18">
        <v>58</v>
      </c>
      <c r="B62" s="26" t="s">
        <v>320</v>
      </c>
      <c r="C62" s="27">
        <v>5298</v>
      </c>
      <c r="D62" s="27">
        <v>68740</v>
      </c>
      <c r="E62" s="27" t="s">
        <v>9</v>
      </c>
      <c r="F62" s="27">
        <v>10348</v>
      </c>
      <c r="G62" s="28">
        <v>250</v>
      </c>
      <c r="H62" s="27"/>
      <c r="I62" s="27">
        <v>0</v>
      </c>
      <c r="J62" s="27">
        <v>0</v>
      </c>
      <c r="K62" s="27">
        <v>0</v>
      </c>
      <c r="L62" s="35">
        <v>13210</v>
      </c>
      <c r="M62" s="33">
        <f t="shared" si="0"/>
        <v>10568</v>
      </c>
      <c r="N62" s="34">
        <f t="shared" si="1"/>
        <v>214.20556199570743</v>
      </c>
      <c r="O62" s="33">
        <f t="shared" si="2"/>
        <v>1321</v>
      </c>
      <c r="P62" s="34">
        <f t="shared" si="3"/>
        <v>0</v>
      </c>
      <c r="Q62" s="33">
        <f t="shared" si="4"/>
        <v>1321</v>
      </c>
      <c r="R62" s="34">
        <f t="shared" si="5"/>
        <v>0</v>
      </c>
      <c r="S62" s="34">
        <f t="shared" si="6"/>
        <v>214.20556199570743</v>
      </c>
      <c r="T62" s="28"/>
    </row>
    <row r="63" spans="1:20" ht="57" customHeight="1">
      <c r="A63" s="18">
        <v>59</v>
      </c>
      <c r="B63" s="26" t="s">
        <v>321</v>
      </c>
      <c r="C63" s="27">
        <v>2706</v>
      </c>
      <c r="D63" s="27">
        <v>79920</v>
      </c>
      <c r="E63" s="27" t="s">
        <v>9</v>
      </c>
      <c r="F63" s="27">
        <v>27457</v>
      </c>
      <c r="G63" s="28">
        <v>1103</v>
      </c>
      <c r="H63" s="27"/>
      <c r="I63" s="27">
        <v>0</v>
      </c>
      <c r="J63" s="35">
        <v>0</v>
      </c>
      <c r="K63" s="27">
        <v>0</v>
      </c>
      <c r="L63" s="35">
        <v>13210</v>
      </c>
      <c r="M63" s="33">
        <f t="shared" si="0"/>
        <v>10568</v>
      </c>
      <c r="N63" s="34">
        <f t="shared" si="1"/>
        <v>109.40737084944965</v>
      </c>
      <c r="O63" s="33">
        <f t="shared" si="2"/>
        <v>1321</v>
      </c>
      <c r="P63" s="34">
        <f t="shared" si="3"/>
        <v>0</v>
      </c>
      <c r="Q63" s="33">
        <f t="shared" si="4"/>
        <v>1321</v>
      </c>
      <c r="R63" s="34">
        <f t="shared" si="5"/>
        <v>0</v>
      </c>
      <c r="S63" s="34">
        <f t="shared" si="6"/>
        <v>109.40737084944965</v>
      </c>
      <c r="T63" s="28"/>
    </row>
    <row r="64" spans="1:20" ht="35.25" customHeight="1">
      <c r="A64" s="18">
        <v>60</v>
      </c>
      <c r="B64" s="26" t="s">
        <v>324</v>
      </c>
      <c r="C64" s="27">
        <v>6036</v>
      </c>
      <c r="D64" s="27">
        <v>70000</v>
      </c>
      <c r="E64" s="27" t="s">
        <v>9</v>
      </c>
      <c r="F64" s="27">
        <v>35820</v>
      </c>
      <c r="G64" s="28">
        <v>520</v>
      </c>
      <c r="H64" s="27"/>
      <c r="I64" s="27">
        <v>100</v>
      </c>
      <c r="J64" s="27">
        <v>1</v>
      </c>
      <c r="K64" s="27">
        <v>0</v>
      </c>
      <c r="L64" s="35">
        <v>13210</v>
      </c>
      <c r="M64" s="33">
        <f t="shared" si="0"/>
        <v>10568</v>
      </c>
      <c r="N64" s="34">
        <f t="shared" si="1"/>
        <v>244.04393586373914</v>
      </c>
      <c r="O64" s="33">
        <f t="shared" si="2"/>
        <v>1321</v>
      </c>
      <c r="P64" s="34">
        <f t="shared" si="3"/>
        <v>220.16666666666666</v>
      </c>
      <c r="Q64" s="33">
        <f t="shared" si="4"/>
        <v>1321</v>
      </c>
      <c r="R64" s="34">
        <f t="shared" si="5"/>
        <v>0</v>
      </c>
      <c r="S64" s="34">
        <f t="shared" si="6"/>
        <v>464.21060253040582</v>
      </c>
      <c r="T64" s="28"/>
    </row>
    <row r="65" spans="1:20" ht="43.5" customHeight="1">
      <c r="A65" s="18">
        <v>61</v>
      </c>
      <c r="B65" s="26" t="s">
        <v>327</v>
      </c>
      <c r="C65" s="27">
        <v>10032</v>
      </c>
      <c r="D65" s="27">
        <v>173000</v>
      </c>
      <c r="E65" s="27" t="s">
        <v>9</v>
      </c>
      <c r="F65" s="27">
        <v>62800</v>
      </c>
      <c r="G65" s="28">
        <v>900</v>
      </c>
      <c r="H65" s="27"/>
      <c r="I65" s="27">
        <v>100</v>
      </c>
      <c r="J65" s="27">
        <v>1</v>
      </c>
      <c r="K65" s="27">
        <v>0</v>
      </c>
      <c r="L65" s="35">
        <v>13210</v>
      </c>
      <c r="M65" s="33">
        <f t="shared" si="0"/>
        <v>10568</v>
      </c>
      <c r="N65" s="34">
        <f t="shared" si="1"/>
        <v>405.60781388088651</v>
      </c>
      <c r="O65" s="33">
        <f t="shared" si="2"/>
        <v>1321</v>
      </c>
      <c r="P65" s="34">
        <f t="shared" si="3"/>
        <v>220.16666666666666</v>
      </c>
      <c r="Q65" s="33">
        <f t="shared" si="4"/>
        <v>1321</v>
      </c>
      <c r="R65" s="34">
        <f t="shared" si="5"/>
        <v>0</v>
      </c>
      <c r="S65" s="34">
        <f t="shared" si="6"/>
        <v>625.77448054755314</v>
      </c>
      <c r="T65" s="28"/>
    </row>
    <row r="66" spans="1:20" ht="53.25" customHeight="1">
      <c r="A66" s="18">
        <v>62</v>
      </c>
      <c r="B66" s="26" t="s">
        <v>330</v>
      </c>
      <c r="C66" s="27">
        <v>4356</v>
      </c>
      <c r="D66" s="27">
        <v>84000</v>
      </c>
      <c r="E66" s="27" t="s">
        <v>9</v>
      </c>
      <c r="F66" s="27">
        <v>47360</v>
      </c>
      <c r="G66" s="28">
        <v>1261</v>
      </c>
      <c r="H66" s="27"/>
      <c r="I66" s="27">
        <v>0</v>
      </c>
      <c r="J66" s="27">
        <v>0</v>
      </c>
      <c r="K66" s="27">
        <v>0</v>
      </c>
      <c r="L66" s="35">
        <v>13210</v>
      </c>
      <c r="M66" s="33">
        <f t="shared" si="0"/>
        <v>10568</v>
      </c>
      <c r="N66" s="34">
        <f t="shared" si="1"/>
        <v>176.11918234301652</v>
      </c>
      <c r="O66" s="33">
        <f t="shared" si="2"/>
        <v>1321</v>
      </c>
      <c r="P66" s="34">
        <f t="shared" si="3"/>
        <v>0</v>
      </c>
      <c r="Q66" s="33">
        <f t="shared" si="4"/>
        <v>1321</v>
      </c>
      <c r="R66" s="34">
        <f t="shared" si="5"/>
        <v>0</v>
      </c>
      <c r="S66" s="34">
        <f t="shared" si="6"/>
        <v>176.11918234301652</v>
      </c>
      <c r="T66" s="28"/>
    </row>
    <row r="67" spans="1:20" ht="47.25" customHeight="1">
      <c r="A67" s="18">
        <v>63</v>
      </c>
      <c r="B67" s="26" t="s">
        <v>335</v>
      </c>
      <c r="C67" s="27">
        <v>4595</v>
      </c>
      <c r="D67" s="27">
        <v>362167</v>
      </c>
      <c r="E67" s="27" t="s">
        <v>9</v>
      </c>
      <c r="F67" s="27">
        <v>55622</v>
      </c>
      <c r="G67" s="28">
        <v>7694</v>
      </c>
      <c r="H67" s="27" t="s">
        <v>375</v>
      </c>
      <c r="I67" s="27" t="s">
        <v>376</v>
      </c>
      <c r="J67" s="27">
        <v>0</v>
      </c>
      <c r="K67" s="27">
        <v>1</v>
      </c>
      <c r="L67" s="35">
        <v>13210</v>
      </c>
      <c r="M67" s="33">
        <f t="shared" si="0"/>
        <v>10568</v>
      </c>
      <c r="N67" s="34">
        <f t="shared" si="1"/>
        <v>185.78228715935742</v>
      </c>
      <c r="O67" s="33">
        <f t="shared" si="2"/>
        <v>1321</v>
      </c>
      <c r="P67" s="34">
        <f t="shared" si="3"/>
        <v>0</v>
      </c>
      <c r="Q67" s="33">
        <f t="shared" si="4"/>
        <v>1321</v>
      </c>
      <c r="R67" s="34">
        <f t="shared" si="5"/>
        <v>28.717391304347824</v>
      </c>
      <c r="S67" s="34">
        <f t="shared" si="6"/>
        <v>214.49967846370524</v>
      </c>
      <c r="T67" s="28"/>
    </row>
    <row r="68" spans="1:20" ht="35.25" customHeight="1">
      <c r="A68" s="18">
        <v>64</v>
      </c>
      <c r="B68" s="26" t="s">
        <v>339</v>
      </c>
      <c r="C68" s="27">
        <v>2732</v>
      </c>
      <c r="D68" s="27">
        <v>102380</v>
      </c>
      <c r="E68" s="27" t="s">
        <v>9</v>
      </c>
      <c r="F68" s="27">
        <v>29498</v>
      </c>
      <c r="G68" s="28">
        <v>752</v>
      </c>
      <c r="H68" s="27" t="s">
        <v>374</v>
      </c>
      <c r="I68" s="27" t="s">
        <v>376</v>
      </c>
      <c r="J68" s="27">
        <v>0</v>
      </c>
      <c r="K68" s="27">
        <v>1</v>
      </c>
      <c r="L68" s="35">
        <v>13210</v>
      </c>
      <c r="M68" s="33">
        <f t="shared" si="0"/>
        <v>10568</v>
      </c>
      <c r="N68" s="34">
        <f t="shared" si="1"/>
        <v>110.45858727298464</v>
      </c>
      <c r="O68" s="33">
        <f t="shared" si="2"/>
        <v>1321</v>
      </c>
      <c r="P68" s="34">
        <f t="shared" si="3"/>
        <v>0</v>
      </c>
      <c r="Q68" s="33">
        <f t="shared" si="4"/>
        <v>1321</v>
      </c>
      <c r="R68" s="34">
        <f t="shared" si="5"/>
        <v>28.717391304347824</v>
      </c>
      <c r="S68" s="34">
        <f t="shared" si="6"/>
        <v>139.17597857733247</v>
      </c>
      <c r="T68" s="28"/>
    </row>
    <row r="69" spans="1:20" ht="48.75" customHeight="1">
      <c r="A69" s="18">
        <v>65</v>
      </c>
      <c r="B69" s="26" t="s">
        <v>344</v>
      </c>
      <c r="C69" s="27">
        <v>2321</v>
      </c>
      <c r="D69" s="27">
        <v>157341</v>
      </c>
      <c r="E69" s="27" t="s">
        <v>9</v>
      </c>
      <c r="F69" s="27">
        <v>49286</v>
      </c>
      <c r="G69" s="28">
        <v>1609</v>
      </c>
      <c r="H69" s="27" t="s">
        <v>375</v>
      </c>
      <c r="I69" s="27" t="s">
        <v>376</v>
      </c>
      <c r="J69" s="27">
        <v>0</v>
      </c>
      <c r="K69" s="27">
        <v>1</v>
      </c>
      <c r="L69" s="35">
        <v>13210</v>
      </c>
      <c r="M69" s="33">
        <f t="shared" si="0"/>
        <v>10568</v>
      </c>
      <c r="N69" s="34">
        <f t="shared" si="1"/>
        <v>93.841281500950714</v>
      </c>
      <c r="O69" s="33">
        <f t="shared" si="2"/>
        <v>1321</v>
      </c>
      <c r="P69" s="34">
        <f t="shared" si="3"/>
        <v>0</v>
      </c>
      <c r="Q69" s="33">
        <f t="shared" si="4"/>
        <v>1321</v>
      </c>
      <c r="R69" s="34">
        <f t="shared" si="5"/>
        <v>28.717391304347824</v>
      </c>
      <c r="S69" s="34">
        <f t="shared" si="6"/>
        <v>122.55867280529854</v>
      </c>
      <c r="T69" s="28"/>
    </row>
    <row r="70" spans="1:20" ht="45.75" customHeight="1">
      <c r="A70" s="18">
        <v>66</v>
      </c>
      <c r="B70" s="26" t="s">
        <v>345</v>
      </c>
      <c r="C70" s="27">
        <v>4077</v>
      </c>
      <c r="D70" s="27">
        <v>40000</v>
      </c>
      <c r="E70" s="27" t="s">
        <v>9</v>
      </c>
      <c r="F70" s="27">
        <v>0</v>
      </c>
      <c r="G70" s="28">
        <v>1448.8</v>
      </c>
      <c r="H70" s="27"/>
      <c r="I70" s="27" t="s">
        <v>376</v>
      </c>
      <c r="J70" s="27">
        <v>0</v>
      </c>
      <c r="K70" s="27">
        <v>0</v>
      </c>
      <c r="L70" s="35">
        <v>13210</v>
      </c>
      <c r="M70" s="33">
        <f>L70*0.8</f>
        <v>10568</v>
      </c>
      <c r="N70" s="34">
        <f>C70*M70/261381</f>
        <v>164.83882149046795</v>
      </c>
      <c r="O70" s="33">
        <f>L70*0.1</f>
        <v>1321</v>
      </c>
      <c r="P70" s="34">
        <f t="shared" si="3"/>
        <v>0</v>
      </c>
      <c r="Q70" s="33">
        <f>L70*0.1</f>
        <v>1321</v>
      </c>
      <c r="R70" s="34">
        <f>K70*Q70/46</f>
        <v>0</v>
      </c>
      <c r="S70" s="34">
        <f>N70+P70+R70</f>
        <v>164.83882149046795</v>
      </c>
      <c r="T70" s="28"/>
    </row>
    <row r="71" spans="1:20" ht="47.25" customHeight="1">
      <c r="A71" s="18">
        <v>67</v>
      </c>
      <c r="B71" s="26" t="s">
        <v>348</v>
      </c>
      <c r="C71" s="27">
        <v>2701</v>
      </c>
      <c r="D71" s="27">
        <v>40000</v>
      </c>
      <c r="E71" s="27" t="s">
        <v>9</v>
      </c>
      <c r="F71" s="27">
        <v>22500</v>
      </c>
      <c r="G71" s="28">
        <v>973</v>
      </c>
      <c r="H71" s="27"/>
      <c r="I71" s="27" t="s">
        <v>376</v>
      </c>
      <c r="J71" s="27">
        <v>0</v>
      </c>
      <c r="K71" s="27">
        <v>0</v>
      </c>
      <c r="L71" s="35">
        <v>13210</v>
      </c>
      <c r="M71" s="33">
        <f>L71*0.8</f>
        <v>10568</v>
      </c>
      <c r="N71" s="34">
        <f>C71*M71/261381</f>
        <v>109.20521384492369</v>
      </c>
      <c r="O71" s="33">
        <f>L71*0.1</f>
        <v>1321</v>
      </c>
      <c r="P71" s="34">
        <f>J71*O71/6</f>
        <v>0</v>
      </c>
      <c r="Q71" s="33">
        <f>L71*0.1</f>
        <v>1321</v>
      </c>
      <c r="R71" s="34">
        <f>K71*Q71/46</f>
        <v>0</v>
      </c>
      <c r="S71" s="34">
        <f>N71+P71+R71</f>
        <v>109.20521384492369</v>
      </c>
      <c r="T71" s="28"/>
    </row>
    <row r="72" spans="1:20" ht="54" customHeight="1">
      <c r="A72" s="18">
        <v>68</v>
      </c>
      <c r="B72" s="26" t="s">
        <v>352</v>
      </c>
      <c r="C72" s="27">
        <v>2428</v>
      </c>
      <c r="D72" s="27">
        <v>48266</v>
      </c>
      <c r="E72" s="27" t="s">
        <v>9</v>
      </c>
      <c r="F72" s="27">
        <v>29684.799999999999</v>
      </c>
      <c r="G72" s="28">
        <v>1425.43</v>
      </c>
      <c r="H72" s="27" t="s">
        <v>374</v>
      </c>
      <c r="I72" s="27" t="s">
        <v>435</v>
      </c>
      <c r="J72" s="27">
        <v>1</v>
      </c>
      <c r="K72" s="27">
        <v>1</v>
      </c>
      <c r="L72" s="35">
        <v>13210</v>
      </c>
      <c r="M72" s="33">
        <f>L72*0.8</f>
        <v>10568</v>
      </c>
      <c r="N72" s="34">
        <f>C72*M72/261381</f>
        <v>98.167441397806272</v>
      </c>
      <c r="O72" s="33">
        <f>L72*0.1</f>
        <v>1321</v>
      </c>
      <c r="P72" s="34">
        <f>J72*O72/6</f>
        <v>220.16666666666666</v>
      </c>
      <c r="Q72" s="33">
        <f>L72*0.1</f>
        <v>1321</v>
      </c>
      <c r="R72" s="34">
        <f>K72*Q72/46</f>
        <v>28.717391304347824</v>
      </c>
      <c r="S72" s="34">
        <f>N72+P72+R72</f>
        <v>347.05149936882077</v>
      </c>
      <c r="T72" s="28"/>
    </row>
    <row r="73" spans="1:20" ht="46.5" customHeight="1">
      <c r="A73" s="18">
        <v>69</v>
      </c>
      <c r="B73" s="26" t="s">
        <v>353</v>
      </c>
      <c r="C73" s="27">
        <v>1277</v>
      </c>
      <c r="D73" s="27">
        <v>104667.19</v>
      </c>
      <c r="E73" s="27" t="s">
        <v>9</v>
      </c>
      <c r="F73" s="27">
        <v>29498</v>
      </c>
      <c r="G73" s="28">
        <v>527.66</v>
      </c>
      <c r="H73" s="27" t="s">
        <v>375</v>
      </c>
      <c r="I73" s="27" t="s">
        <v>435</v>
      </c>
      <c r="J73" s="27">
        <v>1</v>
      </c>
      <c r="K73" s="27">
        <v>1</v>
      </c>
      <c r="L73" s="35">
        <v>13210</v>
      </c>
      <c r="M73" s="33">
        <f>L73*0.8</f>
        <v>10568</v>
      </c>
      <c r="N73" s="34">
        <f>C73*M73/261381</f>
        <v>51.630898955930235</v>
      </c>
      <c r="O73" s="33">
        <f>L73*0.1</f>
        <v>1321</v>
      </c>
      <c r="P73" s="34">
        <f>J73*O73/6</f>
        <v>220.16666666666666</v>
      </c>
      <c r="Q73" s="33">
        <f>L73*0.1</f>
        <v>1321</v>
      </c>
      <c r="R73" s="34">
        <f>K73*Q73/46</f>
        <v>28.717391304347824</v>
      </c>
      <c r="S73" s="34">
        <f>N73+P73+R73</f>
        <v>300.51495692694471</v>
      </c>
      <c r="T73" s="28"/>
    </row>
    <row r="74" spans="1:20" ht="46.5" customHeight="1">
      <c r="A74" s="18">
        <v>70</v>
      </c>
      <c r="B74" s="26" t="s">
        <v>358</v>
      </c>
      <c r="C74" s="27">
        <v>1586</v>
      </c>
      <c r="D74" s="27">
        <v>106773</v>
      </c>
      <c r="E74" s="27" t="s">
        <v>9</v>
      </c>
      <c r="F74" s="27">
        <v>19679</v>
      </c>
      <c r="G74" s="28">
        <v>732.65</v>
      </c>
      <c r="H74" s="27"/>
      <c r="I74" s="27" t="s">
        <v>435</v>
      </c>
      <c r="J74" s="27">
        <v>1</v>
      </c>
      <c r="K74" s="27">
        <v>0</v>
      </c>
      <c r="L74" s="35">
        <v>13210</v>
      </c>
      <c r="M74" s="33">
        <f>L74*0.8</f>
        <v>10568</v>
      </c>
      <c r="N74" s="34">
        <f>C74*M74/261381</f>
        <v>64.124201835634565</v>
      </c>
      <c r="O74" s="33">
        <f>L74*0.1</f>
        <v>1321</v>
      </c>
      <c r="P74" s="34">
        <f>J74*O74/6</f>
        <v>220.16666666666666</v>
      </c>
      <c r="Q74" s="33">
        <f>L74*0.1</f>
        <v>1321</v>
      </c>
      <c r="R74" s="34">
        <f>K74*Q74/46</f>
        <v>0</v>
      </c>
      <c r="S74" s="34">
        <f>N74+P74+R74</f>
        <v>284.29086850230124</v>
      </c>
      <c r="T74" s="28"/>
    </row>
    <row r="75" spans="1:20" ht="38.25" customHeight="1">
      <c r="A75" s="18" t="s">
        <v>405</v>
      </c>
      <c r="B75" s="35"/>
      <c r="C75" s="35">
        <f>SUM(C5:C74)</f>
        <v>261381</v>
      </c>
      <c r="D75" s="35"/>
      <c r="E75" s="35"/>
      <c r="F75" s="35"/>
      <c r="G75" s="35"/>
      <c r="H75" s="35"/>
      <c r="I75" s="35"/>
      <c r="J75" s="35">
        <f>SUM(J5:J74)</f>
        <v>6</v>
      </c>
      <c r="K75" s="35">
        <f>SUM(K5:K74)</f>
        <v>46</v>
      </c>
      <c r="L75" s="35"/>
      <c r="M75" s="35"/>
      <c r="N75" s="33">
        <f>SUM(N5:N74)</f>
        <v>10568.000000000002</v>
      </c>
      <c r="O75" s="35"/>
      <c r="P75" s="33">
        <f>SUM(P5:P74)</f>
        <v>1321</v>
      </c>
      <c r="Q75" s="35"/>
      <c r="R75" s="33">
        <f>SUM(R5:R74)</f>
        <v>1321</v>
      </c>
      <c r="S75" s="34">
        <f>SUM(S5:S74)</f>
        <v>13209.999999999998</v>
      </c>
      <c r="T75" s="35"/>
    </row>
  </sheetData>
  <mergeCells count="18">
    <mergeCell ref="L2:L3"/>
    <mergeCell ref="A1:T1"/>
    <mergeCell ref="I2:J2"/>
    <mergeCell ref="M2:N2"/>
    <mergeCell ref="O2:R2"/>
    <mergeCell ref="M3:N3"/>
    <mergeCell ref="O3:P3"/>
    <mergeCell ref="Q3:R3"/>
    <mergeCell ref="A2:A4"/>
    <mergeCell ref="B2:B4"/>
    <mergeCell ref="C2:C4"/>
    <mergeCell ref="S2:S3"/>
    <mergeCell ref="T2:T3"/>
    <mergeCell ref="D2:D4"/>
    <mergeCell ref="F2:F4"/>
    <mergeCell ref="G2:G4"/>
    <mergeCell ref="H2:H4"/>
    <mergeCell ref="K2:K4"/>
  </mergeCells>
  <phoneticPr fontId="8" type="noConversion"/>
  <pageMargins left="0.7" right="0.7" top="0.75" bottom="0.75" header="0.3" footer="0.3"/>
  <pageSetup paperSize="9" scale="68"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workbookViewId="0">
      <selection activeCell="A3" sqref="A3:J3"/>
    </sheetView>
  </sheetViews>
  <sheetFormatPr defaultColWidth="8.875" defaultRowHeight="87" customHeight="1"/>
  <cols>
    <col min="1" max="1" width="11.125" customWidth="1"/>
    <col min="2" max="2" width="18" customWidth="1"/>
    <col min="3" max="3" width="17.625" customWidth="1"/>
    <col min="4" max="4" width="18.125" customWidth="1"/>
    <col min="5" max="5" width="19.25" hidden="1" customWidth="1"/>
    <col min="6" max="6" width="0.25" hidden="1" customWidth="1"/>
    <col min="7" max="7" width="28.125" hidden="1" customWidth="1"/>
    <col min="8" max="8" width="20.375" hidden="1" customWidth="1"/>
    <col min="9" max="9" width="20" customWidth="1"/>
    <col min="10" max="10" width="25.25" customWidth="1"/>
  </cols>
  <sheetData>
    <row r="1" spans="1:10" ht="16.5" customHeight="1">
      <c r="A1" s="37" t="s">
        <v>437</v>
      </c>
    </row>
    <row r="2" spans="1:10" ht="87" customHeight="1">
      <c r="A2" s="128" t="s">
        <v>387</v>
      </c>
      <c r="B2" s="128"/>
      <c r="C2" s="128"/>
      <c r="D2" s="128"/>
      <c r="E2" s="128"/>
      <c r="F2" s="128"/>
      <c r="G2" s="128"/>
      <c r="H2" s="129"/>
      <c r="I2" s="129"/>
      <c r="J2" s="120"/>
    </row>
    <row r="3" spans="1:10" ht="87" customHeight="1">
      <c r="A3" s="130" t="s">
        <v>438</v>
      </c>
      <c r="B3" s="130"/>
      <c r="C3" s="130"/>
      <c r="D3" s="130"/>
      <c r="E3" s="130"/>
      <c r="F3" s="130"/>
      <c r="G3" s="130"/>
      <c r="H3" s="130"/>
      <c r="I3" s="130"/>
      <c r="J3" s="130"/>
    </row>
    <row r="4" spans="1:10" ht="87" customHeight="1">
      <c r="A4" s="38" t="s">
        <v>1</v>
      </c>
      <c r="B4" s="2" t="s">
        <v>2</v>
      </c>
      <c r="C4" s="2" t="s">
        <v>3</v>
      </c>
      <c r="D4" s="2" t="s">
        <v>4</v>
      </c>
      <c r="E4" s="2" t="s">
        <v>5</v>
      </c>
      <c r="F4" s="2" t="s">
        <v>6</v>
      </c>
      <c r="G4" s="2" t="s">
        <v>7</v>
      </c>
      <c r="H4" s="3" t="s">
        <v>388</v>
      </c>
      <c r="I4" s="10" t="s">
        <v>390</v>
      </c>
      <c r="J4" s="2" t="s">
        <v>5</v>
      </c>
    </row>
    <row r="5" spans="1:10" ht="87" customHeight="1">
      <c r="A5" s="38" t="s">
        <v>405</v>
      </c>
      <c r="B5" s="2"/>
      <c r="C5" s="2"/>
      <c r="D5" s="2"/>
      <c r="E5" s="2"/>
      <c r="F5" s="2"/>
      <c r="G5" s="2"/>
      <c r="H5" s="3"/>
      <c r="I5" s="10">
        <f>SUM(I6:I18)</f>
        <v>2600</v>
      </c>
      <c r="J5" s="2"/>
    </row>
    <row r="6" spans="1:10" ht="87" customHeight="1">
      <c r="A6" s="38">
        <v>1</v>
      </c>
      <c r="B6" s="5" t="s">
        <v>210</v>
      </c>
      <c r="C6" s="6">
        <v>605</v>
      </c>
      <c r="D6" s="6">
        <v>5318</v>
      </c>
      <c r="E6" s="2"/>
      <c r="F6" s="2"/>
      <c r="G6" s="2"/>
      <c r="H6" s="2" t="s">
        <v>393</v>
      </c>
      <c r="I6" s="10">
        <v>200</v>
      </c>
      <c r="J6" s="2"/>
    </row>
    <row r="7" spans="1:10" ht="87" customHeight="1">
      <c r="A7" s="38">
        <v>2</v>
      </c>
      <c r="B7" s="5" t="s">
        <v>213</v>
      </c>
      <c r="C7" s="6">
        <v>5821</v>
      </c>
      <c r="D7" s="6">
        <v>109843</v>
      </c>
      <c r="E7" s="7" t="s">
        <v>9</v>
      </c>
      <c r="F7" s="6">
        <v>99223</v>
      </c>
      <c r="G7" s="8">
        <v>3429</v>
      </c>
      <c r="H7" s="2" t="s">
        <v>393</v>
      </c>
      <c r="I7" s="10">
        <v>200</v>
      </c>
      <c r="J7" s="2"/>
    </row>
    <row r="8" spans="1:10" ht="87" customHeight="1">
      <c r="A8" s="38">
        <v>3</v>
      </c>
      <c r="B8" s="5" t="s">
        <v>229</v>
      </c>
      <c r="C8" s="6">
        <v>2565</v>
      </c>
      <c r="D8" s="39">
        <v>16008</v>
      </c>
      <c r="E8" s="6" t="s">
        <v>19</v>
      </c>
      <c r="F8" s="6">
        <v>5162</v>
      </c>
      <c r="G8" s="8">
        <v>339</v>
      </c>
      <c r="H8" s="2" t="s">
        <v>393</v>
      </c>
      <c r="I8" s="10">
        <v>200</v>
      </c>
      <c r="J8" s="2"/>
    </row>
    <row r="9" spans="1:10" ht="87" customHeight="1">
      <c r="A9" s="38">
        <v>4</v>
      </c>
      <c r="B9" s="5" t="s">
        <v>232</v>
      </c>
      <c r="C9" s="6">
        <v>1269</v>
      </c>
      <c r="D9" s="6">
        <v>33000</v>
      </c>
      <c r="E9" s="6" t="s">
        <v>19</v>
      </c>
      <c r="F9" s="6">
        <v>17519</v>
      </c>
      <c r="G9" s="8">
        <v>337</v>
      </c>
      <c r="H9" s="2" t="s">
        <v>393</v>
      </c>
      <c r="I9" s="10">
        <v>200</v>
      </c>
      <c r="J9" s="2"/>
    </row>
    <row r="10" spans="1:10" ht="87" customHeight="1">
      <c r="A10" s="38">
        <v>5</v>
      </c>
      <c r="B10" s="5" t="s">
        <v>234</v>
      </c>
      <c r="C10" s="6">
        <v>851</v>
      </c>
      <c r="D10" s="39">
        <v>34621</v>
      </c>
      <c r="E10" s="6" t="s">
        <v>12</v>
      </c>
      <c r="F10" s="6">
        <v>8934</v>
      </c>
      <c r="G10" s="8">
        <v>420</v>
      </c>
      <c r="H10" s="2" t="s">
        <v>393</v>
      </c>
      <c r="I10" s="10">
        <v>200</v>
      </c>
      <c r="J10" s="2"/>
    </row>
    <row r="11" spans="1:10" ht="87" customHeight="1">
      <c r="A11" s="38">
        <v>6</v>
      </c>
      <c r="B11" s="5" t="s">
        <v>236</v>
      </c>
      <c r="C11" s="6">
        <v>1071</v>
      </c>
      <c r="D11" s="39">
        <v>10184</v>
      </c>
      <c r="E11" s="6" t="s">
        <v>12</v>
      </c>
      <c r="F11" s="6">
        <v>5675</v>
      </c>
      <c r="G11" s="8">
        <v>41</v>
      </c>
      <c r="H11" s="2" t="s">
        <v>393</v>
      </c>
      <c r="I11" s="10">
        <v>200</v>
      </c>
      <c r="J11" s="2"/>
    </row>
    <row r="12" spans="1:10" ht="87" customHeight="1">
      <c r="A12" s="38">
        <v>7</v>
      </c>
      <c r="B12" s="5" t="s">
        <v>268</v>
      </c>
      <c r="C12" s="6">
        <v>491</v>
      </c>
      <c r="D12" s="39">
        <v>13200</v>
      </c>
      <c r="E12" s="6"/>
      <c r="F12" s="6"/>
      <c r="G12" s="8"/>
      <c r="H12" s="2" t="s">
        <v>393</v>
      </c>
      <c r="I12" s="10">
        <v>200</v>
      </c>
      <c r="J12" s="2"/>
    </row>
    <row r="13" spans="1:10" ht="87" customHeight="1">
      <c r="A13" s="38">
        <v>8</v>
      </c>
      <c r="B13" s="5" t="s">
        <v>269</v>
      </c>
      <c r="C13" s="6">
        <v>400</v>
      </c>
      <c r="D13" s="39">
        <v>50420</v>
      </c>
      <c r="E13" s="6"/>
      <c r="F13" s="6"/>
      <c r="G13" s="8"/>
      <c r="H13" s="2" t="s">
        <v>393</v>
      </c>
      <c r="I13" s="10">
        <v>200</v>
      </c>
      <c r="J13" s="2"/>
    </row>
    <row r="14" spans="1:10" ht="87" customHeight="1">
      <c r="A14" s="38">
        <v>9</v>
      </c>
      <c r="B14" s="5" t="s">
        <v>270</v>
      </c>
      <c r="C14" s="6">
        <v>407</v>
      </c>
      <c r="D14" s="39">
        <v>59100</v>
      </c>
      <c r="E14" s="6"/>
      <c r="F14" s="8"/>
      <c r="G14" s="2"/>
      <c r="H14" s="2" t="s">
        <v>393</v>
      </c>
      <c r="I14" s="10">
        <v>200</v>
      </c>
      <c r="J14" s="2"/>
    </row>
    <row r="15" spans="1:10" ht="87" customHeight="1">
      <c r="A15" s="38">
        <v>10</v>
      </c>
      <c r="B15" s="5" t="s">
        <v>32</v>
      </c>
      <c r="C15" s="6">
        <v>1041</v>
      </c>
      <c r="D15" s="39">
        <v>54508</v>
      </c>
      <c r="E15" s="6"/>
      <c r="F15" s="6"/>
      <c r="G15" s="8"/>
      <c r="H15" s="2" t="s">
        <v>393</v>
      </c>
      <c r="I15" s="10">
        <v>200</v>
      </c>
      <c r="J15" s="2"/>
    </row>
    <row r="16" spans="1:10" ht="87" customHeight="1">
      <c r="A16" s="38">
        <v>11</v>
      </c>
      <c r="B16" s="5" t="s">
        <v>29</v>
      </c>
      <c r="C16" s="6">
        <v>1404</v>
      </c>
      <c r="D16" s="39">
        <v>54355</v>
      </c>
      <c r="E16" s="6" t="s">
        <v>9</v>
      </c>
      <c r="F16" s="6">
        <v>20094</v>
      </c>
      <c r="G16" s="8">
        <v>908</v>
      </c>
      <c r="H16" s="2">
        <v>45</v>
      </c>
      <c r="I16" s="10">
        <v>200</v>
      </c>
      <c r="J16" s="12" t="s">
        <v>395</v>
      </c>
    </row>
    <row r="17" spans="1:10" ht="87" customHeight="1">
      <c r="A17" s="38">
        <v>12</v>
      </c>
      <c r="B17" s="5" t="s">
        <v>292</v>
      </c>
      <c r="C17" s="6">
        <v>36</v>
      </c>
      <c r="D17" s="39">
        <v>86667</v>
      </c>
      <c r="E17" s="6" t="s">
        <v>12</v>
      </c>
      <c r="F17" s="6">
        <v>31894</v>
      </c>
      <c r="G17" s="8">
        <v>361</v>
      </c>
      <c r="H17" s="2" t="s">
        <v>393</v>
      </c>
      <c r="I17" s="10">
        <v>200</v>
      </c>
      <c r="J17" s="2"/>
    </row>
    <row r="18" spans="1:10" ht="87" customHeight="1">
      <c r="A18" s="38">
        <v>13</v>
      </c>
      <c r="B18" s="5" t="s">
        <v>293</v>
      </c>
      <c r="C18" s="6">
        <v>584</v>
      </c>
      <c r="D18" s="39">
        <v>349669.98</v>
      </c>
      <c r="E18" s="6" t="s">
        <v>12</v>
      </c>
      <c r="F18" s="6">
        <v>9760</v>
      </c>
      <c r="G18" s="8">
        <v>280.89999999999998</v>
      </c>
      <c r="H18" s="2" t="s">
        <v>393</v>
      </c>
      <c r="I18" s="10">
        <v>200</v>
      </c>
      <c r="J18" s="2"/>
    </row>
  </sheetData>
  <mergeCells count="2">
    <mergeCell ref="A2:J2"/>
    <mergeCell ref="A3:J3"/>
  </mergeCells>
  <phoneticPr fontId="8" type="noConversion"/>
  <pageMargins left="0.7" right="0.7" top="0.75" bottom="0.75" header="0.3" footer="0.3"/>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6"/>
  <sheetViews>
    <sheetView workbookViewId="0">
      <selection activeCell="A3" sqref="A3:P3"/>
    </sheetView>
  </sheetViews>
  <sheetFormatPr defaultRowHeight="13.5"/>
  <cols>
    <col min="1" max="1" width="7.75" style="15" customWidth="1"/>
    <col min="2" max="2" width="23.625" style="15" customWidth="1"/>
    <col min="3" max="3" width="14.875" style="15" customWidth="1"/>
    <col min="4" max="4" width="19.25" style="15" hidden="1" customWidth="1"/>
    <col min="5" max="5" width="0.125" style="15" hidden="1" customWidth="1"/>
    <col min="6" max="6" width="19.25" style="15" hidden="1" customWidth="1"/>
    <col min="7" max="7" width="28.125" style="15" hidden="1" customWidth="1"/>
    <col min="8" max="8" width="11.5" style="15" hidden="1" customWidth="1"/>
    <col min="9" max="9" width="11.375" style="15" customWidth="1"/>
    <col min="10" max="10" width="13.375" style="15" hidden="1" customWidth="1"/>
    <col min="11" max="11" width="16.375" style="15" customWidth="1"/>
    <col min="12" max="12" width="15" style="15" customWidth="1"/>
    <col min="13" max="13" width="14.375" style="15" customWidth="1"/>
    <col min="14" max="14" width="11.375" style="15" customWidth="1"/>
    <col min="15" max="15" width="13.375" style="15" customWidth="1"/>
    <col min="16" max="16" width="15.375" style="15" customWidth="1"/>
    <col min="17" max="16384" width="9" style="15"/>
  </cols>
  <sheetData>
    <row r="1" spans="1:16">
      <c r="A1" s="23" t="s">
        <v>439</v>
      </c>
    </row>
    <row r="2" spans="1:16" ht="50.25" customHeight="1">
      <c r="A2" s="153" t="s">
        <v>440</v>
      </c>
      <c r="B2" s="154"/>
      <c r="C2" s="154"/>
      <c r="D2" s="154"/>
      <c r="E2" s="154"/>
      <c r="F2" s="154"/>
      <c r="G2" s="154"/>
      <c r="H2" s="155"/>
      <c r="I2" s="155"/>
      <c r="J2" s="155"/>
      <c r="K2" s="155"/>
      <c r="L2" s="155"/>
      <c r="M2" s="155"/>
      <c r="N2" s="155"/>
      <c r="O2" s="155"/>
      <c r="P2" s="120"/>
    </row>
    <row r="3" spans="1:16" ht="141.75" customHeight="1">
      <c r="A3" s="156" t="s">
        <v>441</v>
      </c>
      <c r="B3" s="157"/>
      <c r="C3" s="157"/>
      <c r="D3" s="157"/>
      <c r="E3" s="157"/>
      <c r="F3" s="157"/>
      <c r="G3" s="157"/>
      <c r="H3" s="157"/>
      <c r="I3" s="157"/>
      <c r="J3" s="157"/>
      <c r="K3" s="157"/>
      <c r="L3" s="157"/>
      <c r="M3" s="157"/>
      <c r="N3" s="157"/>
      <c r="O3" s="157"/>
      <c r="P3" s="157"/>
    </row>
    <row r="4" spans="1:16" ht="53.25" customHeight="1">
      <c r="A4" s="131" t="s">
        <v>1</v>
      </c>
      <c r="B4" s="131" t="s">
        <v>2</v>
      </c>
      <c r="C4" s="131" t="s">
        <v>442</v>
      </c>
      <c r="D4" s="131" t="s">
        <v>4</v>
      </c>
      <c r="E4" s="18" t="s">
        <v>5</v>
      </c>
      <c r="F4" s="131" t="s">
        <v>6</v>
      </c>
      <c r="G4" s="131" t="s">
        <v>7</v>
      </c>
      <c r="H4" s="131" t="s">
        <v>369</v>
      </c>
      <c r="I4" s="131" t="s">
        <v>410</v>
      </c>
      <c r="J4" s="158" t="s">
        <v>443</v>
      </c>
      <c r="K4" s="131" t="s">
        <v>444</v>
      </c>
      <c r="L4" s="29" t="s">
        <v>445</v>
      </c>
      <c r="M4" s="140" t="s">
        <v>446</v>
      </c>
      <c r="N4" s="132"/>
      <c r="O4" s="131" t="s">
        <v>386</v>
      </c>
      <c r="P4" s="131" t="s">
        <v>5</v>
      </c>
    </row>
    <row r="5" spans="1:16" ht="84.75" customHeight="1">
      <c r="A5" s="132"/>
      <c r="B5" s="132"/>
      <c r="C5" s="132"/>
      <c r="D5" s="132"/>
      <c r="E5" s="18"/>
      <c r="F5" s="132"/>
      <c r="G5" s="132"/>
      <c r="H5" s="132"/>
      <c r="I5" s="132"/>
      <c r="J5" s="132"/>
      <c r="K5" s="132"/>
      <c r="L5" s="29" t="s">
        <v>447</v>
      </c>
      <c r="M5" s="29" t="s">
        <v>448</v>
      </c>
      <c r="N5" s="29" t="s">
        <v>449</v>
      </c>
      <c r="O5" s="132"/>
      <c r="P5" s="132"/>
    </row>
    <row r="6" spans="1:16" ht="41.25" customHeight="1">
      <c r="A6" s="25" t="s">
        <v>405</v>
      </c>
      <c r="B6" s="24"/>
      <c r="C6" s="24">
        <f>SUM(C7:C76)</f>
        <v>261381</v>
      </c>
      <c r="D6" s="24"/>
      <c r="E6" s="18"/>
      <c r="F6" s="24"/>
      <c r="G6" s="24"/>
      <c r="H6" s="24"/>
      <c r="I6" s="24">
        <f>SUM(I7:I76)</f>
        <v>46</v>
      </c>
      <c r="J6" s="24"/>
      <c r="K6" s="24">
        <f>SUM(K7:K76)</f>
        <v>5.1377999999999995</v>
      </c>
      <c r="L6" s="31">
        <f>SUM(L7:L76)</f>
        <v>9177</v>
      </c>
      <c r="M6" s="31">
        <f>SUM(M7:M76)</f>
        <v>2622</v>
      </c>
      <c r="N6" s="31">
        <f>SUM(N7:N76)</f>
        <v>1310.9999999999998</v>
      </c>
      <c r="O6" s="32">
        <f>SUM(O7:O76)</f>
        <v>13109.999999999998</v>
      </c>
      <c r="P6" s="24"/>
    </row>
    <row r="7" spans="1:16" ht="44.25" customHeight="1">
      <c r="A7" s="18">
        <v>1</v>
      </c>
      <c r="B7" s="26" t="s">
        <v>25</v>
      </c>
      <c r="C7" s="27">
        <v>1682</v>
      </c>
      <c r="D7" s="27">
        <v>209845</v>
      </c>
      <c r="E7" s="27" t="s">
        <v>9</v>
      </c>
      <c r="F7" s="27">
        <v>56101</v>
      </c>
      <c r="G7" s="28">
        <v>2273</v>
      </c>
      <c r="H7" s="28" t="s">
        <v>374</v>
      </c>
      <c r="I7" s="27">
        <v>2</v>
      </c>
      <c r="J7" s="27">
        <v>4.68</v>
      </c>
      <c r="K7" s="27">
        <v>4.6800000000000001E-2</v>
      </c>
      <c r="L7" s="33">
        <f>13110*0.7*C7/261381</f>
        <v>59.054460729739347</v>
      </c>
      <c r="M7" s="33">
        <f>13110*0.2*I7/46</f>
        <v>114</v>
      </c>
      <c r="N7" s="33">
        <f>13110*0.1*K7/5.1378</f>
        <v>11.941842812098564</v>
      </c>
      <c r="O7" s="34">
        <f t="shared" ref="O7:O71" si="0">L7+M7+N7</f>
        <v>184.9963035418379</v>
      </c>
      <c r="P7" s="28" t="s">
        <v>450</v>
      </c>
    </row>
    <row r="8" spans="1:16" ht="46.5" customHeight="1">
      <c r="A8" s="18">
        <v>2</v>
      </c>
      <c r="B8" s="26" t="s">
        <v>26</v>
      </c>
      <c r="C8" s="27">
        <v>1953</v>
      </c>
      <c r="D8" s="27">
        <v>51948</v>
      </c>
      <c r="E8" s="27" t="s">
        <v>9</v>
      </c>
      <c r="F8" s="27">
        <v>18759</v>
      </c>
      <c r="G8" s="28">
        <v>1100</v>
      </c>
      <c r="H8" s="28" t="s">
        <v>375</v>
      </c>
      <c r="I8" s="27">
        <v>0</v>
      </c>
      <c r="J8" s="27">
        <v>4.68</v>
      </c>
      <c r="K8" s="27">
        <v>4.6800000000000001E-2</v>
      </c>
      <c r="L8" s="33">
        <f t="shared" ref="L8:L71" si="1">13110*0.7*C8/261381</f>
        <v>68.569180621391766</v>
      </c>
      <c r="M8" s="33">
        <f t="shared" ref="M8:M71" si="2">13110*0.2*I8/46</f>
        <v>0</v>
      </c>
      <c r="N8" s="33">
        <f t="shared" ref="N8:N71" si="3">13110*0.1*K8/5.1378</f>
        <v>11.941842812098564</v>
      </c>
      <c r="O8" s="34">
        <f t="shared" si="0"/>
        <v>80.511023433490323</v>
      </c>
      <c r="P8" s="28" t="s">
        <v>450</v>
      </c>
    </row>
    <row r="9" spans="1:16" ht="48" customHeight="1">
      <c r="A9" s="18">
        <v>3</v>
      </c>
      <c r="B9" s="26" t="s">
        <v>31</v>
      </c>
      <c r="C9" s="27">
        <v>1820</v>
      </c>
      <c r="D9" s="27">
        <v>340000</v>
      </c>
      <c r="E9" s="27" t="s">
        <v>9</v>
      </c>
      <c r="F9" s="27">
        <v>43940</v>
      </c>
      <c r="G9" s="28">
        <v>2966</v>
      </c>
      <c r="H9" s="28" t="s">
        <v>374</v>
      </c>
      <c r="I9" s="27">
        <v>2</v>
      </c>
      <c r="J9" s="27">
        <v>4.68</v>
      </c>
      <c r="K9" s="27">
        <v>4.6800000000000001E-2</v>
      </c>
      <c r="L9" s="33">
        <f t="shared" si="1"/>
        <v>63.899594844307735</v>
      </c>
      <c r="M9" s="33">
        <f t="shared" si="2"/>
        <v>114</v>
      </c>
      <c r="N9" s="33">
        <f t="shared" si="3"/>
        <v>11.941842812098564</v>
      </c>
      <c r="O9" s="34">
        <f t="shared" si="0"/>
        <v>189.8414376564063</v>
      </c>
      <c r="P9" s="28" t="s">
        <v>450</v>
      </c>
    </row>
    <row r="10" spans="1:16" ht="48" customHeight="1">
      <c r="A10" s="18">
        <v>4</v>
      </c>
      <c r="B10" s="26" t="s">
        <v>10</v>
      </c>
      <c r="C10" s="27">
        <v>1605</v>
      </c>
      <c r="D10" s="27">
        <v>42624</v>
      </c>
      <c r="E10" s="27" t="s">
        <v>9</v>
      </c>
      <c r="F10" s="27">
        <v>15161</v>
      </c>
      <c r="G10" s="28">
        <v>429.6</v>
      </c>
      <c r="H10" s="28"/>
      <c r="I10" s="27">
        <v>0</v>
      </c>
      <c r="J10" s="27">
        <v>4.68</v>
      </c>
      <c r="K10" s="27">
        <v>4.6800000000000001E-2</v>
      </c>
      <c r="L10" s="33">
        <f t="shared" si="1"/>
        <v>56.351016332480171</v>
      </c>
      <c r="M10" s="33">
        <f t="shared" si="2"/>
        <v>0</v>
      </c>
      <c r="N10" s="33">
        <f t="shared" si="3"/>
        <v>11.941842812098564</v>
      </c>
      <c r="O10" s="34">
        <f t="shared" si="0"/>
        <v>68.292859144578728</v>
      </c>
      <c r="P10" s="28" t="s">
        <v>451</v>
      </c>
    </row>
    <row r="11" spans="1:16" ht="63" customHeight="1">
      <c r="A11" s="18">
        <v>5</v>
      </c>
      <c r="B11" s="26" t="s">
        <v>34</v>
      </c>
      <c r="C11" s="27">
        <v>3728</v>
      </c>
      <c r="D11" s="27">
        <v>42079.7</v>
      </c>
      <c r="E11" s="27" t="s">
        <v>9</v>
      </c>
      <c r="F11" s="27">
        <v>32646</v>
      </c>
      <c r="G11" s="28">
        <v>3654.45</v>
      </c>
      <c r="H11" s="28" t="s">
        <v>374</v>
      </c>
      <c r="I11" s="27">
        <v>3</v>
      </c>
      <c r="J11" s="27" t="s">
        <v>376</v>
      </c>
      <c r="K11" s="35">
        <v>0</v>
      </c>
      <c r="L11" s="33">
        <f t="shared" si="1"/>
        <v>130.88884042834025</v>
      </c>
      <c r="M11" s="33">
        <f t="shared" si="2"/>
        <v>171</v>
      </c>
      <c r="N11" s="33">
        <f t="shared" si="3"/>
        <v>0</v>
      </c>
      <c r="O11" s="34">
        <f t="shared" si="0"/>
        <v>301.88884042834025</v>
      </c>
      <c r="P11" s="28" t="s">
        <v>450</v>
      </c>
    </row>
    <row r="12" spans="1:16" ht="50.25" customHeight="1">
      <c r="A12" s="18">
        <v>6</v>
      </c>
      <c r="B12" s="26" t="s">
        <v>36</v>
      </c>
      <c r="C12" s="27">
        <v>1374</v>
      </c>
      <c r="D12" s="27">
        <v>29059.56</v>
      </c>
      <c r="E12" s="27" t="s">
        <v>9</v>
      </c>
      <c r="F12" s="27">
        <v>32396.57</v>
      </c>
      <c r="G12" s="28">
        <v>166.02</v>
      </c>
      <c r="H12" s="28"/>
      <c r="I12" s="27">
        <v>0</v>
      </c>
      <c r="J12" s="27" t="s">
        <v>376</v>
      </c>
      <c r="K12" s="35">
        <v>0</v>
      </c>
      <c r="L12" s="33">
        <f t="shared" si="1"/>
        <v>48.24068314070265</v>
      </c>
      <c r="M12" s="33">
        <f t="shared" si="2"/>
        <v>0</v>
      </c>
      <c r="N12" s="33">
        <f t="shared" si="3"/>
        <v>0</v>
      </c>
      <c r="O12" s="34">
        <f t="shared" si="0"/>
        <v>48.24068314070265</v>
      </c>
      <c r="P12" s="26" t="s">
        <v>452</v>
      </c>
    </row>
    <row r="13" spans="1:16" ht="42.75" customHeight="1">
      <c r="A13" s="18">
        <v>7</v>
      </c>
      <c r="B13" s="26" t="s">
        <v>45</v>
      </c>
      <c r="C13" s="27">
        <v>3750</v>
      </c>
      <c r="D13" s="27">
        <v>25005.11</v>
      </c>
      <c r="E13" s="27" t="s">
        <v>9</v>
      </c>
      <c r="F13" s="27">
        <v>21628</v>
      </c>
      <c r="G13" s="28">
        <v>467.39</v>
      </c>
      <c r="H13" s="28" t="s">
        <v>375</v>
      </c>
      <c r="I13" s="27">
        <v>1</v>
      </c>
      <c r="J13" s="27" t="s">
        <v>376</v>
      </c>
      <c r="K13" s="35">
        <v>0</v>
      </c>
      <c r="L13" s="33">
        <f t="shared" si="1"/>
        <v>131.66125311327144</v>
      </c>
      <c r="M13" s="33">
        <f t="shared" si="2"/>
        <v>57</v>
      </c>
      <c r="N13" s="33">
        <f t="shared" si="3"/>
        <v>0</v>
      </c>
      <c r="O13" s="34">
        <f t="shared" si="0"/>
        <v>188.66125311327144</v>
      </c>
      <c r="P13" s="26" t="s">
        <v>452</v>
      </c>
    </row>
    <row r="14" spans="1:16" ht="33" customHeight="1">
      <c r="A14" s="18">
        <v>8</v>
      </c>
      <c r="B14" s="26" t="s">
        <v>53</v>
      </c>
      <c r="C14" s="27">
        <v>2922</v>
      </c>
      <c r="D14" s="27">
        <v>72604</v>
      </c>
      <c r="E14" s="27" t="s">
        <v>9</v>
      </c>
      <c r="F14" s="27">
        <v>12748</v>
      </c>
      <c r="G14" s="28">
        <v>662.15</v>
      </c>
      <c r="H14" s="28" t="s">
        <v>375</v>
      </c>
      <c r="I14" s="27">
        <v>1</v>
      </c>
      <c r="J14" s="27" t="s">
        <v>376</v>
      </c>
      <c r="K14" s="35">
        <v>0</v>
      </c>
      <c r="L14" s="33">
        <f t="shared" si="1"/>
        <v>102.5904484258611</v>
      </c>
      <c r="M14" s="33">
        <f t="shared" si="2"/>
        <v>57</v>
      </c>
      <c r="N14" s="33">
        <f t="shared" si="3"/>
        <v>0</v>
      </c>
      <c r="O14" s="34">
        <f t="shared" si="0"/>
        <v>159.5904484258611</v>
      </c>
      <c r="P14" s="28" t="s">
        <v>450</v>
      </c>
    </row>
    <row r="15" spans="1:16" ht="45" customHeight="1">
      <c r="A15" s="18">
        <v>9</v>
      </c>
      <c r="B15" s="26" t="s">
        <v>55</v>
      </c>
      <c r="C15" s="27">
        <v>3643</v>
      </c>
      <c r="D15" s="27">
        <v>69333</v>
      </c>
      <c r="E15" s="27" t="s">
        <v>9</v>
      </c>
      <c r="F15" s="27">
        <v>32905</v>
      </c>
      <c r="G15" s="28">
        <v>1094</v>
      </c>
      <c r="H15" s="28"/>
      <c r="I15" s="27">
        <v>0</v>
      </c>
      <c r="J15" s="27" t="s">
        <v>376</v>
      </c>
      <c r="K15" s="35">
        <v>0</v>
      </c>
      <c r="L15" s="33">
        <f t="shared" si="1"/>
        <v>127.90451869110609</v>
      </c>
      <c r="M15" s="33">
        <f t="shared" si="2"/>
        <v>0</v>
      </c>
      <c r="N15" s="33">
        <f t="shared" si="3"/>
        <v>0</v>
      </c>
      <c r="O15" s="34">
        <f t="shared" si="0"/>
        <v>127.90451869110609</v>
      </c>
      <c r="P15" s="28" t="s">
        <v>450</v>
      </c>
    </row>
    <row r="16" spans="1:16" ht="51" customHeight="1">
      <c r="A16" s="18">
        <v>10</v>
      </c>
      <c r="B16" s="26" t="s">
        <v>56</v>
      </c>
      <c r="C16" s="27">
        <v>7609</v>
      </c>
      <c r="D16" s="27">
        <v>166810</v>
      </c>
      <c r="E16" s="27" t="s">
        <v>9</v>
      </c>
      <c r="F16" s="27">
        <v>81454</v>
      </c>
      <c r="G16" s="28">
        <v>876</v>
      </c>
      <c r="H16" s="28"/>
      <c r="I16" s="27">
        <v>0</v>
      </c>
      <c r="J16" s="27" t="s">
        <v>376</v>
      </c>
      <c r="K16" s="35">
        <v>0</v>
      </c>
      <c r="L16" s="33">
        <f t="shared" si="1"/>
        <v>267.14945998370195</v>
      </c>
      <c r="M16" s="33">
        <f t="shared" si="2"/>
        <v>0</v>
      </c>
      <c r="N16" s="33">
        <f t="shared" si="3"/>
        <v>0</v>
      </c>
      <c r="O16" s="34">
        <f t="shared" si="0"/>
        <v>267.14945998370195</v>
      </c>
      <c r="P16" s="28" t="s">
        <v>450</v>
      </c>
    </row>
    <row r="17" spans="1:16" ht="48" customHeight="1">
      <c r="A17" s="18">
        <v>11</v>
      </c>
      <c r="B17" s="26" t="s">
        <v>453</v>
      </c>
      <c r="C17" s="27">
        <v>7940</v>
      </c>
      <c r="D17" s="27">
        <v>132000</v>
      </c>
      <c r="E17" s="27" t="s">
        <v>9</v>
      </c>
      <c r="F17" s="27">
        <v>53870</v>
      </c>
      <c r="G17" s="28">
        <v>1901.8</v>
      </c>
      <c r="H17" s="28"/>
      <c r="I17" s="27">
        <v>0</v>
      </c>
      <c r="J17" s="27" t="s">
        <v>376</v>
      </c>
      <c r="K17" s="35">
        <v>0</v>
      </c>
      <c r="L17" s="33">
        <f t="shared" si="1"/>
        <v>278.77075992516671</v>
      </c>
      <c r="M17" s="33">
        <f t="shared" si="2"/>
        <v>0</v>
      </c>
      <c r="N17" s="33">
        <f t="shared" si="3"/>
        <v>0</v>
      </c>
      <c r="O17" s="34">
        <f t="shared" si="0"/>
        <v>278.77075992516671</v>
      </c>
      <c r="P17" s="28" t="s">
        <v>450</v>
      </c>
    </row>
    <row r="18" spans="1:16" ht="43.5" customHeight="1">
      <c r="A18" s="18">
        <v>12</v>
      </c>
      <c r="B18" s="26" t="s">
        <v>454</v>
      </c>
      <c r="C18" s="27">
        <v>4923</v>
      </c>
      <c r="D18" s="27">
        <v>40632</v>
      </c>
      <c r="E18" s="27" t="s">
        <v>9</v>
      </c>
      <c r="F18" s="27">
        <v>16850</v>
      </c>
      <c r="G18" s="28">
        <v>813.86</v>
      </c>
      <c r="H18" s="27" t="s">
        <v>374</v>
      </c>
      <c r="I18" s="27">
        <v>2</v>
      </c>
      <c r="J18" s="27" t="s">
        <v>376</v>
      </c>
      <c r="K18" s="35">
        <v>0</v>
      </c>
      <c r="L18" s="33">
        <f t="shared" si="1"/>
        <v>172.84489308710275</v>
      </c>
      <c r="M18" s="33">
        <f t="shared" si="2"/>
        <v>114</v>
      </c>
      <c r="N18" s="33">
        <f t="shared" si="3"/>
        <v>0</v>
      </c>
      <c r="O18" s="34">
        <f t="shared" si="0"/>
        <v>286.84489308710272</v>
      </c>
      <c r="P18" s="26" t="s">
        <v>452</v>
      </c>
    </row>
    <row r="19" spans="1:16" ht="47.25" customHeight="1">
      <c r="A19" s="18">
        <v>13</v>
      </c>
      <c r="B19" s="26" t="s">
        <v>78</v>
      </c>
      <c r="C19" s="27">
        <v>1283</v>
      </c>
      <c r="D19" s="27">
        <v>110000</v>
      </c>
      <c r="E19" s="27" t="s">
        <v>9</v>
      </c>
      <c r="F19" s="27">
        <v>0</v>
      </c>
      <c r="G19" s="28">
        <v>392</v>
      </c>
      <c r="H19" s="27"/>
      <c r="I19" s="27">
        <v>0</v>
      </c>
      <c r="J19" s="27" t="s">
        <v>376</v>
      </c>
      <c r="K19" s="35">
        <v>0</v>
      </c>
      <c r="L19" s="33">
        <f t="shared" si="1"/>
        <v>45.045703398487262</v>
      </c>
      <c r="M19" s="33">
        <f t="shared" si="2"/>
        <v>0</v>
      </c>
      <c r="N19" s="33">
        <f t="shared" si="3"/>
        <v>0</v>
      </c>
      <c r="O19" s="34">
        <f t="shared" si="0"/>
        <v>45.045703398487262</v>
      </c>
      <c r="P19" s="28" t="s">
        <v>451</v>
      </c>
    </row>
    <row r="20" spans="1:16" ht="46.5" customHeight="1">
      <c r="A20" s="18">
        <v>14</v>
      </c>
      <c r="B20" s="26" t="s">
        <v>102</v>
      </c>
      <c r="C20" s="27">
        <v>1815</v>
      </c>
      <c r="D20" s="27">
        <v>193004</v>
      </c>
      <c r="E20" s="27" t="s">
        <v>9</v>
      </c>
      <c r="F20" s="27">
        <v>25954</v>
      </c>
      <c r="G20" s="28">
        <v>325</v>
      </c>
      <c r="H20" s="27" t="s">
        <v>375</v>
      </c>
      <c r="I20" s="27">
        <v>0</v>
      </c>
      <c r="J20" s="27" t="s">
        <v>376</v>
      </c>
      <c r="K20" s="35">
        <v>0</v>
      </c>
      <c r="L20" s="33">
        <f t="shared" si="1"/>
        <v>63.72404650682337</v>
      </c>
      <c r="M20" s="33">
        <f t="shared" si="2"/>
        <v>0</v>
      </c>
      <c r="N20" s="33">
        <f t="shared" si="3"/>
        <v>0</v>
      </c>
      <c r="O20" s="34">
        <f t="shared" si="0"/>
        <v>63.72404650682337</v>
      </c>
      <c r="P20" s="28" t="s">
        <v>450</v>
      </c>
    </row>
    <row r="21" spans="1:16" ht="47.25" customHeight="1">
      <c r="A21" s="18">
        <v>15</v>
      </c>
      <c r="B21" s="26" t="s">
        <v>108</v>
      </c>
      <c r="C21" s="27">
        <v>3884</v>
      </c>
      <c r="D21" s="27">
        <v>105600</v>
      </c>
      <c r="E21" s="27" t="s">
        <v>9</v>
      </c>
      <c r="F21" s="27">
        <v>71244</v>
      </c>
      <c r="G21" s="28">
        <v>927</v>
      </c>
      <c r="H21" s="27" t="s">
        <v>374</v>
      </c>
      <c r="I21" s="27">
        <v>1</v>
      </c>
      <c r="J21" s="27" t="s">
        <v>376</v>
      </c>
      <c r="K21" s="35">
        <v>0</v>
      </c>
      <c r="L21" s="33">
        <f t="shared" si="1"/>
        <v>136.36594855785233</v>
      </c>
      <c r="M21" s="33">
        <f t="shared" si="2"/>
        <v>57</v>
      </c>
      <c r="N21" s="33">
        <f t="shared" si="3"/>
        <v>0</v>
      </c>
      <c r="O21" s="34">
        <f t="shared" si="0"/>
        <v>193.36594855785233</v>
      </c>
      <c r="P21" s="28" t="s">
        <v>450</v>
      </c>
    </row>
    <row r="22" spans="1:16" ht="42" customHeight="1">
      <c r="A22" s="18">
        <v>16</v>
      </c>
      <c r="B22" s="26" t="s">
        <v>110</v>
      </c>
      <c r="C22" s="27">
        <v>3287</v>
      </c>
      <c r="D22" s="27">
        <v>134400</v>
      </c>
      <c r="E22" s="27" t="s">
        <v>9</v>
      </c>
      <c r="F22" s="27">
        <v>76200</v>
      </c>
      <c r="G22" s="28">
        <v>1208.93</v>
      </c>
      <c r="H22" s="27"/>
      <c r="I22" s="27">
        <v>0</v>
      </c>
      <c r="J22" s="27" t="s">
        <v>376</v>
      </c>
      <c r="K22" s="35">
        <v>0</v>
      </c>
      <c r="L22" s="33">
        <f t="shared" si="1"/>
        <v>115.40547706221952</v>
      </c>
      <c r="M22" s="33">
        <f t="shared" si="2"/>
        <v>0</v>
      </c>
      <c r="N22" s="33">
        <f t="shared" si="3"/>
        <v>0</v>
      </c>
      <c r="O22" s="34">
        <f t="shared" si="0"/>
        <v>115.40547706221952</v>
      </c>
      <c r="P22" s="28" t="s">
        <v>451</v>
      </c>
    </row>
    <row r="23" spans="1:16" ht="41.25" customHeight="1">
      <c r="A23" s="18">
        <v>17</v>
      </c>
      <c r="B23" s="26" t="s">
        <v>116</v>
      </c>
      <c r="C23" s="27">
        <v>4465</v>
      </c>
      <c r="D23" s="27">
        <v>161196</v>
      </c>
      <c r="E23" s="27" t="s">
        <v>9</v>
      </c>
      <c r="F23" s="27">
        <v>39001</v>
      </c>
      <c r="G23" s="28">
        <v>2218.42</v>
      </c>
      <c r="H23" s="27" t="s">
        <v>375</v>
      </c>
      <c r="I23" s="27">
        <v>2</v>
      </c>
      <c r="J23" s="27" t="s">
        <v>376</v>
      </c>
      <c r="K23" s="35">
        <v>0</v>
      </c>
      <c r="L23" s="33">
        <f t="shared" si="1"/>
        <v>156.76466537353519</v>
      </c>
      <c r="M23" s="33">
        <f t="shared" si="2"/>
        <v>114</v>
      </c>
      <c r="N23" s="33">
        <f t="shared" si="3"/>
        <v>0</v>
      </c>
      <c r="O23" s="34">
        <f t="shared" si="0"/>
        <v>270.76466537353519</v>
      </c>
      <c r="P23" s="28" t="s">
        <v>450</v>
      </c>
    </row>
    <row r="24" spans="1:16" ht="39" customHeight="1">
      <c r="A24" s="18">
        <v>18</v>
      </c>
      <c r="B24" s="26" t="s">
        <v>127</v>
      </c>
      <c r="C24" s="27">
        <v>6273</v>
      </c>
      <c r="D24" s="27">
        <v>237920</v>
      </c>
      <c r="E24" s="27" t="s">
        <v>9</v>
      </c>
      <c r="F24" s="27">
        <v>112230.39999999999</v>
      </c>
      <c r="G24" s="28">
        <v>1569</v>
      </c>
      <c r="H24" s="27" t="s">
        <v>374</v>
      </c>
      <c r="I24" s="27">
        <v>2</v>
      </c>
      <c r="J24" s="27" t="s">
        <v>376</v>
      </c>
      <c r="K24" s="35">
        <v>0</v>
      </c>
      <c r="L24" s="33">
        <f t="shared" si="1"/>
        <v>220.24294420788044</v>
      </c>
      <c r="M24" s="33">
        <f t="shared" si="2"/>
        <v>114</v>
      </c>
      <c r="N24" s="33">
        <f t="shared" si="3"/>
        <v>0</v>
      </c>
      <c r="O24" s="34">
        <f t="shared" si="0"/>
        <v>334.24294420788044</v>
      </c>
      <c r="P24" s="28" t="s">
        <v>450</v>
      </c>
    </row>
    <row r="25" spans="1:16" ht="43.5" customHeight="1">
      <c r="A25" s="18">
        <v>19</v>
      </c>
      <c r="B25" s="26" t="s">
        <v>128</v>
      </c>
      <c r="C25" s="27">
        <v>3301</v>
      </c>
      <c r="D25" s="27">
        <v>66681.350000000006</v>
      </c>
      <c r="E25" s="27" t="s">
        <v>9</v>
      </c>
      <c r="F25" s="27">
        <v>30170</v>
      </c>
      <c r="G25" s="28">
        <v>1756.22</v>
      </c>
      <c r="H25" s="27" t="s">
        <v>375</v>
      </c>
      <c r="I25" s="27">
        <v>0</v>
      </c>
      <c r="J25" s="27" t="s">
        <v>376</v>
      </c>
      <c r="K25" s="35">
        <v>0</v>
      </c>
      <c r="L25" s="33">
        <f t="shared" si="1"/>
        <v>115.89701240717574</v>
      </c>
      <c r="M25" s="33">
        <f t="shared" si="2"/>
        <v>0</v>
      </c>
      <c r="N25" s="33">
        <f t="shared" si="3"/>
        <v>0</v>
      </c>
      <c r="O25" s="34">
        <f t="shared" si="0"/>
        <v>115.89701240717574</v>
      </c>
      <c r="P25" s="28" t="s">
        <v>450</v>
      </c>
    </row>
    <row r="26" spans="1:16" ht="50.25" customHeight="1">
      <c r="A26" s="18">
        <v>20</v>
      </c>
      <c r="B26" s="26" t="s">
        <v>143</v>
      </c>
      <c r="C26" s="27">
        <v>2464</v>
      </c>
      <c r="D26" s="27">
        <v>81345</v>
      </c>
      <c r="E26" s="27" t="s">
        <v>9</v>
      </c>
      <c r="F26" s="27">
        <v>49467</v>
      </c>
      <c r="G26" s="28">
        <v>831</v>
      </c>
      <c r="H26" s="27"/>
      <c r="I26" s="27">
        <v>0</v>
      </c>
      <c r="J26" s="27" t="s">
        <v>376</v>
      </c>
      <c r="K26" s="35">
        <v>0</v>
      </c>
      <c r="L26" s="33">
        <f t="shared" si="1"/>
        <v>86.510220712293545</v>
      </c>
      <c r="M26" s="33">
        <f t="shared" si="2"/>
        <v>0</v>
      </c>
      <c r="N26" s="33">
        <f t="shared" si="3"/>
        <v>0</v>
      </c>
      <c r="O26" s="34">
        <f t="shared" si="0"/>
        <v>86.510220712293545</v>
      </c>
      <c r="P26" s="28" t="s">
        <v>450</v>
      </c>
    </row>
    <row r="27" spans="1:16" ht="43.5" customHeight="1">
      <c r="A27" s="18">
        <v>21</v>
      </c>
      <c r="B27" s="26" t="s">
        <v>149</v>
      </c>
      <c r="C27" s="27">
        <v>1315</v>
      </c>
      <c r="D27" s="27">
        <v>95031.22</v>
      </c>
      <c r="E27" s="27" t="s">
        <v>9</v>
      </c>
      <c r="F27" s="27">
        <v>44758.81</v>
      </c>
      <c r="G27" s="28">
        <v>1110</v>
      </c>
      <c r="H27" s="27"/>
      <c r="I27" s="27">
        <v>0</v>
      </c>
      <c r="J27" s="27" t="s">
        <v>376</v>
      </c>
      <c r="K27" s="35">
        <v>0</v>
      </c>
      <c r="L27" s="33">
        <f t="shared" si="1"/>
        <v>46.169212758387182</v>
      </c>
      <c r="M27" s="33">
        <f t="shared" si="2"/>
        <v>0</v>
      </c>
      <c r="N27" s="33">
        <f t="shared" si="3"/>
        <v>0</v>
      </c>
      <c r="O27" s="34">
        <f t="shared" si="0"/>
        <v>46.169212758387182</v>
      </c>
      <c r="P27" s="28" t="s">
        <v>451</v>
      </c>
    </row>
    <row r="28" spans="1:16" ht="48.75" customHeight="1">
      <c r="A28" s="18">
        <v>22</v>
      </c>
      <c r="B28" s="26" t="s">
        <v>151</v>
      </c>
      <c r="C28" s="27">
        <v>3700</v>
      </c>
      <c r="D28" s="27">
        <v>111888</v>
      </c>
      <c r="E28" s="27" t="s">
        <v>9</v>
      </c>
      <c r="F28" s="27">
        <v>56983</v>
      </c>
      <c r="G28" s="28">
        <v>2150</v>
      </c>
      <c r="H28" s="27" t="s">
        <v>375</v>
      </c>
      <c r="I28" s="27">
        <v>0</v>
      </c>
      <c r="J28" s="27" t="s">
        <v>376</v>
      </c>
      <c r="K28" s="35">
        <v>0</v>
      </c>
      <c r="L28" s="33">
        <f t="shared" si="1"/>
        <v>129.90576973842781</v>
      </c>
      <c r="M28" s="33">
        <f t="shared" si="2"/>
        <v>0</v>
      </c>
      <c r="N28" s="33">
        <f t="shared" si="3"/>
        <v>0</v>
      </c>
      <c r="O28" s="34">
        <f t="shared" si="0"/>
        <v>129.90576973842781</v>
      </c>
      <c r="P28" s="28" t="s">
        <v>450</v>
      </c>
    </row>
    <row r="29" spans="1:16" ht="42" customHeight="1">
      <c r="A29" s="18">
        <v>23</v>
      </c>
      <c r="B29" s="26" t="s">
        <v>157</v>
      </c>
      <c r="C29" s="27">
        <v>2495</v>
      </c>
      <c r="D29" s="27">
        <v>66700</v>
      </c>
      <c r="E29" s="27" t="s">
        <v>9</v>
      </c>
      <c r="F29" s="27">
        <v>42578</v>
      </c>
      <c r="G29" s="28">
        <v>1500</v>
      </c>
      <c r="H29" s="27" t="s">
        <v>375</v>
      </c>
      <c r="I29" s="27">
        <v>0</v>
      </c>
      <c r="J29" s="27" t="s">
        <v>376</v>
      </c>
      <c r="K29" s="35">
        <v>0</v>
      </c>
      <c r="L29" s="33">
        <f t="shared" si="1"/>
        <v>87.59862040469659</v>
      </c>
      <c r="M29" s="33">
        <f t="shared" si="2"/>
        <v>0</v>
      </c>
      <c r="N29" s="33">
        <f t="shared" si="3"/>
        <v>0</v>
      </c>
      <c r="O29" s="34">
        <f t="shared" si="0"/>
        <v>87.59862040469659</v>
      </c>
      <c r="P29" s="28" t="s">
        <v>450</v>
      </c>
    </row>
    <row r="30" spans="1:16" ht="41.25" customHeight="1">
      <c r="A30" s="18">
        <v>24</v>
      </c>
      <c r="B30" s="26" t="s">
        <v>159</v>
      </c>
      <c r="C30" s="27">
        <v>1488</v>
      </c>
      <c r="D30" s="27">
        <v>58201</v>
      </c>
      <c r="E30" s="27" t="s">
        <v>9</v>
      </c>
      <c r="F30" s="27">
        <v>18245</v>
      </c>
      <c r="G30" s="28">
        <v>392</v>
      </c>
      <c r="H30" s="27"/>
      <c r="I30" s="27">
        <v>0</v>
      </c>
      <c r="J30" s="27" t="s">
        <v>376</v>
      </c>
      <c r="K30" s="35">
        <v>0</v>
      </c>
      <c r="L30" s="33">
        <f t="shared" si="1"/>
        <v>52.243185235346104</v>
      </c>
      <c r="M30" s="33">
        <f t="shared" si="2"/>
        <v>0</v>
      </c>
      <c r="N30" s="33">
        <f t="shared" si="3"/>
        <v>0</v>
      </c>
      <c r="O30" s="34">
        <f t="shared" si="0"/>
        <v>52.243185235346104</v>
      </c>
      <c r="P30" s="28" t="s">
        <v>450</v>
      </c>
    </row>
    <row r="31" spans="1:16" ht="45.75" customHeight="1">
      <c r="A31" s="18">
        <v>25</v>
      </c>
      <c r="B31" s="26" t="s">
        <v>161</v>
      </c>
      <c r="C31" s="27">
        <v>11491</v>
      </c>
      <c r="D31" s="27">
        <v>419535</v>
      </c>
      <c r="E31" s="27" t="s">
        <v>9</v>
      </c>
      <c r="F31" s="27">
        <v>113962</v>
      </c>
      <c r="G31" s="28">
        <v>6217</v>
      </c>
      <c r="H31" s="27" t="s">
        <v>375</v>
      </c>
      <c r="I31" s="27">
        <v>1</v>
      </c>
      <c r="J31" s="27" t="s">
        <v>376</v>
      </c>
      <c r="K31" s="35">
        <v>0</v>
      </c>
      <c r="L31" s="33">
        <f t="shared" si="1"/>
        <v>403.44518920656054</v>
      </c>
      <c r="M31" s="33">
        <f t="shared" si="2"/>
        <v>57</v>
      </c>
      <c r="N31" s="33">
        <f t="shared" si="3"/>
        <v>0</v>
      </c>
      <c r="O31" s="34">
        <f t="shared" si="0"/>
        <v>460.44518920656054</v>
      </c>
      <c r="P31" s="28" t="s">
        <v>450</v>
      </c>
    </row>
    <row r="32" spans="1:16" ht="33.75" customHeight="1">
      <c r="A32" s="18">
        <v>26</v>
      </c>
      <c r="B32" s="26" t="s">
        <v>455</v>
      </c>
      <c r="C32" s="27">
        <v>7135</v>
      </c>
      <c r="D32" s="27">
        <v>61912</v>
      </c>
      <c r="E32" s="27" t="s">
        <v>9</v>
      </c>
      <c r="F32" s="27">
        <v>30859</v>
      </c>
      <c r="G32" s="28">
        <v>2654</v>
      </c>
      <c r="H32" s="27" t="s">
        <v>374</v>
      </c>
      <c r="I32" s="27">
        <v>1</v>
      </c>
      <c r="J32" s="27">
        <v>0</v>
      </c>
      <c r="K32" s="35">
        <v>0</v>
      </c>
      <c r="L32" s="33">
        <f t="shared" si="1"/>
        <v>250.50747759018444</v>
      </c>
      <c r="M32" s="33">
        <f t="shared" si="2"/>
        <v>57</v>
      </c>
      <c r="N32" s="33">
        <f t="shared" si="3"/>
        <v>0</v>
      </c>
      <c r="O32" s="34">
        <f t="shared" si="0"/>
        <v>307.50747759018441</v>
      </c>
      <c r="P32" s="28" t="s">
        <v>451</v>
      </c>
    </row>
    <row r="33" spans="1:16" ht="47.25" customHeight="1">
      <c r="A33" s="18">
        <v>27</v>
      </c>
      <c r="B33" s="26" t="s">
        <v>163</v>
      </c>
      <c r="C33" s="27">
        <v>1277</v>
      </c>
      <c r="D33" s="27">
        <v>45609</v>
      </c>
      <c r="E33" s="27" t="s">
        <v>9</v>
      </c>
      <c r="F33" s="27">
        <v>54000</v>
      </c>
      <c r="G33" s="28">
        <v>1603</v>
      </c>
      <c r="H33" s="27" t="s">
        <v>375</v>
      </c>
      <c r="I33" s="27">
        <v>0</v>
      </c>
      <c r="J33" s="27">
        <v>0</v>
      </c>
      <c r="K33" s="35">
        <v>0</v>
      </c>
      <c r="L33" s="33">
        <f t="shared" si="1"/>
        <v>44.835045393506029</v>
      </c>
      <c r="M33" s="33">
        <f t="shared" si="2"/>
        <v>0</v>
      </c>
      <c r="N33" s="33">
        <f t="shared" si="3"/>
        <v>0</v>
      </c>
      <c r="O33" s="34">
        <f t="shared" si="0"/>
        <v>44.835045393506029</v>
      </c>
      <c r="P33" s="28" t="s">
        <v>451</v>
      </c>
    </row>
    <row r="34" spans="1:16" ht="40.5" customHeight="1">
      <c r="A34" s="18">
        <v>28</v>
      </c>
      <c r="B34" s="26" t="s">
        <v>167</v>
      </c>
      <c r="C34" s="27">
        <v>6386</v>
      </c>
      <c r="D34" s="27">
        <v>92060</v>
      </c>
      <c r="E34" s="27" t="s">
        <v>9</v>
      </c>
      <c r="F34" s="27">
        <v>85095</v>
      </c>
      <c r="G34" s="28">
        <v>2359</v>
      </c>
      <c r="H34" s="27" t="s">
        <v>375</v>
      </c>
      <c r="I34" s="27">
        <v>2</v>
      </c>
      <c r="J34" s="27">
        <v>0</v>
      </c>
      <c r="K34" s="35">
        <v>0</v>
      </c>
      <c r="L34" s="33">
        <f t="shared" si="1"/>
        <v>224.21033663502703</v>
      </c>
      <c r="M34" s="33">
        <f t="shared" si="2"/>
        <v>114</v>
      </c>
      <c r="N34" s="33">
        <f t="shared" si="3"/>
        <v>0</v>
      </c>
      <c r="O34" s="34">
        <f t="shared" si="0"/>
        <v>338.21033663502703</v>
      </c>
      <c r="P34" s="28" t="s">
        <v>451</v>
      </c>
    </row>
    <row r="35" spans="1:16" ht="36.75" customHeight="1">
      <c r="A35" s="18">
        <v>29</v>
      </c>
      <c r="B35" s="26" t="s">
        <v>168</v>
      </c>
      <c r="C35" s="27">
        <v>6005</v>
      </c>
      <c r="D35" s="27">
        <v>48640</v>
      </c>
      <c r="E35" s="27" t="s">
        <v>9</v>
      </c>
      <c r="F35" s="27">
        <v>21109</v>
      </c>
      <c r="G35" s="28">
        <v>1500</v>
      </c>
      <c r="H35" s="27" t="s">
        <v>375</v>
      </c>
      <c r="I35" s="27">
        <v>0</v>
      </c>
      <c r="J35" s="27">
        <v>0</v>
      </c>
      <c r="K35" s="35">
        <v>0</v>
      </c>
      <c r="L35" s="33">
        <f t="shared" si="1"/>
        <v>210.83355331871866</v>
      </c>
      <c r="M35" s="33">
        <f t="shared" si="2"/>
        <v>0</v>
      </c>
      <c r="N35" s="33">
        <f t="shared" si="3"/>
        <v>0</v>
      </c>
      <c r="O35" s="34">
        <f t="shared" si="0"/>
        <v>210.83355331871866</v>
      </c>
      <c r="P35" s="28" t="s">
        <v>451</v>
      </c>
    </row>
    <row r="36" spans="1:16" ht="39.75" customHeight="1">
      <c r="A36" s="18">
        <v>30</v>
      </c>
      <c r="B36" s="26" t="s">
        <v>177</v>
      </c>
      <c r="C36" s="27">
        <v>4919</v>
      </c>
      <c r="D36" s="27">
        <v>167992</v>
      </c>
      <c r="E36" s="27" t="s">
        <v>9</v>
      </c>
      <c r="F36" s="27">
        <v>50991</v>
      </c>
      <c r="G36" s="28">
        <v>2075</v>
      </c>
      <c r="H36" s="27" t="s">
        <v>375</v>
      </c>
      <c r="I36" s="27">
        <v>0</v>
      </c>
      <c r="J36" s="27">
        <v>0</v>
      </c>
      <c r="K36" s="35">
        <v>0</v>
      </c>
      <c r="L36" s="33">
        <f t="shared" si="1"/>
        <v>172.70445441711524</v>
      </c>
      <c r="M36" s="33">
        <f t="shared" si="2"/>
        <v>0</v>
      </c>
      <c r="N36" s="33">
        <f t="shared" si="3"/>
        <v>0</v>
      </c>
      <c r="O36" s="34">
        <f t="shared" si="0"/>
        <v>172.70445441711524</v>
      </c>
      <c r="P36" s="28" t="s">
        <v>450</v>
      </c>
    </row>
    <row r="37" spans="1:16" ht="40.5" customHeight="1">
      <c r="A37" s="18">
        <v>31</v>
      </c>
      <c r="B37" s="26" t="s">
        <v>178</v>
      </c>
      <c r="C37" s="27">
        <v>3394</v>
      </c>
      <c r="D37" s="27">
        <v>113005</v>
      </c>
      <c r="E37" s="27" t="s">
        <v>9</v>
      </c>
      <c r="F37" s="27">
        <v>80479</v>
      </c>
      <c r="G37" s="28">
        <v>1742.73</v>
      </c>
      <c r="H37" s="27" t="s">
        <v>374</v>
      </c>
      <c r="I37" s="27">
        <v>1</v>
      </c>
      <c r="J37" s="27">
        <v>0</v>
      </c>
      <c r="K37" s="35">
        <v>0</v>
      </c>
      <c r="L37" s="33">
        <f t="shared" si="1"/>
        <v>119.16221148438487</v>
      </c>
      <c r="M37" s="33">
        <f t="shared" si="2"/>
        <v>57</v>
      </c>
      <c r="N37" s="33">
        <f t="shared" si="3"/>
        <v>0</v>
      </c>
      <c r="O37" s="34">
        <f t="shared" si="0"/>
        <v>176.16221148438487</v>
      </c>
      <c r="P37" s="28" t="s">
        <v>450</v>
      </c>
    </row>
    <row r="38" spans="1:16" ht="37.5" customHeight="1">
      <c r="A38" s="18">
        <v>32</v>
      </c>
      <c r="B38" s="26" t="s">
        <v>456</v>
      </c>
      <c r="C38" s="27">
        <v>2827</v>
      </c>
      <c r="D38" s="27">
        <v>108282</v>
      </c>
      <c r="E38" s="27" t="s">
        <v>9</v>
      </c>
      <c r="F38" s="27">
        <v>40994</v>
      </c>
      <c r="G38" s="28">
        <v>1516</v>
      </c>
      <c r="H38" s="27" t="s">
        <v>375</v>
      </c>
      <c r="I38" s="27">
        <v>1</v>
      </c>
      <c r="J38" s="27">
        <v>0</v>
      </c>
      <c r="K38" s="35">
        <v>0</v>
      </c>
      <c r="L38" s="33">
        <f t="shared" si="1"/>
        <v>99.255030013658228</v>
      </c>
      <c r="M38" s="33">
        <f t="shared" si="2"/>
        <v>57</v>
      </c>
      <c r="N38" s="33">
        <f t="shared" si="3"/>
        <v>0</v>
      </c>
      <c r="O38" s="34">
        <f t="shared" si="0"/>
        <v>156.25503001365823</v>
      </c>
      <c r="P38" s="28" t="s">
        <v>450</v>
      </c>
    </row>
    <row r="39" spans="1:16" ht="42" customHeight="1">
      <c r="A39" s="18">
        <v>33</v>
      </c>
      <c r="B39" s="26" t="s">
        <v>184</v>
      </c>
      <c r="C39" s="27">
        <v>1311</v>
      </c>
      <c r="D39" s="27">
        <v>214000</v>
      </c>
      <c r="E39" s="27" t="s">
        <v>9</v>
      </c>
      <c r="F39" s="27">
        <v>52000</v>
      </c>
      <c r="G39" s="28">
        <v>759.68</v>
      </c>
      <c r="H39" s="27"/>
      <c r="I39" s="27">
        <v>0</v>
      </c>
      <c r="J39" s="27">
        <v>9.2100000000000009</v>
      </c>
      <c r="K39" s="27">
        <v>9.2100000000000001E-2</v>
      </c>
      <c r="L39" s="33">
        <f t="shared" si="1"/>
        <v>46.028774088399693</v>
      </c>
      <c r="M39" s="33">
        <f t="shared" si="2"/>
        <v>0</v>
      </c>
      <c r="N39" s="33">
        <f t="shared" si="3"/>
        <v>23.500934252014478</v>
      </c>
      <c r="O39" s="34">
        <f t="shared" si="0"/>
        <v>69.529708340414174</v>
      </c>
      <c r="P39" s="26" t="s">
        <v>452</v>
      </c>
    </row>
    <row r="40" spans="1:16" ht="40.5" customHeight="1">
      <c r="A40" s="18">
        <v>34</v>
      </c>
      <c r="B40" s="26" t="s">
        <v>188</v>
      </c>
      <c r="C40" s="27">
        <v>4119</v>
      </c>
      <c r="D40" s="27">
        <v>21000</v>
      </c>
      <c r="E40" s="27" t="s">
        <v>9</v>
      </c>
      <c r="F40" s="27">
        <v>0</v>
      </c>
      <c r="G40" s="28">
        <v>245</v>
      </c>
      <c r="H40" s="27"/>
      <c r="I40" s="27">
        <v>0</v>
      </c>
      <c r="J40" s="27">
        <v>9.2100000000000009</v>
      </c>
      <c r="K40" s="27">
        <v>9.2100000000000001E-2</v>
      </c>
      <c r="L40" s="33">
        <f t="shared" si="1"/>
        <v>144.61672041961734</v>
      </c>
      <c r="M40" s="33">
        <f t="shared" si="2"/>
        <v>0</v>
      </c>
      <c r="N40" s="33">
        <f t="shared" si="3"/>
        <v>23.500934252014478</v>
      </c>
      <c r="O40" s="34">
        <f t="shared" si="0"/>
        <v>168.11765467163181</v>
      </c>
      <c r="P40" s="26" t="s">
        <v>457</v>
      </c>
    </row>
    <row r="41" spans="1:16" ht="42" customHeight="1">
      <c r="A41" s="18">
        <v>35</v>
      </c>
      <c r="B41" s="26" t="s">
        <v>190</v>
      </c>
      <c r="C41" s="27">
        <v>1717</v>
      </c>
      <c r="D41" s="27">
        <v>120000</v>
      </c>
      <c r="E41" s="27" t="s">
        <v>9</v>
      </c>
      <c r="F41" s="27">
        <v>68000</v>
      </c>
      <c r="G41" s="28">
        <v>1281</v>
      </c>
      <c r="H41" s="27" t="s">
        <v>375</v>
      </c>
      <c r="I41" s="27">
        <v>0</v>
      </c>
      <c r="J41" s="27">
        <v>9.2100000000000009</v>
      </c>
      <c r="K41" s="27">
        <v>9.2100000000000001E-2</v>
      </c>
      <c r="L41" s="33">
        <f t="shared" si="1"/>
        <v>60.28329909212988</v>
      </c>
      <c r="M41" s="33">
        <f t="shared" si="2"/>
        <v>0</v>
      </c>
      <c r="N41" s="33">
        <f t="shared" si="3"/>
        <v>23.500934252014478</v>
      </c>
      <c r="O41" s="34">
        <f t="shared" si="0"/>
        <v>83.784233344144354</v>
      </c>
      <c r="P41" s="28" t="s">
        <v>451</v>
      </c>
    </row>
    <row r="42" spans="1:16" ht="48.75" customHeight="1">
      <c r="A42" s="18">
        <v>36</v>
      </c>
      <c r="B42" s="26" t="s">
        <v>200</v>
      </c>
      <c r="C42" s="27">
        <v>2925</v>
      </c>
      <c r="D42" s="27">
        <v>58586</v>
      </c>
      <c r="E42" s="27" t="s">
        <v>9</v>
      </c>
      <c r="F42" s="27">
        <v>27572</v>
      </c>
      <c r="G42" s="28">
        <v>1044</v>
      </c>
      <c r="H42" s="27" t="s">
        <v>375</v>
      </c>
      <c r="I42" s="27">
        <v>0</v>
      </c>
      <c r="J42" s="27">
        <v>9.2100000000000009</v>
      </c>
      <c r="K42" s="27">
        <v>9.2100000000000001E-2</v>
      </c>
      <c r="L42" s="33">
        <f t="shared" si="1"/>
        <v>102.69577742835172</v>
      </c>
      <c r="M42" s="33">
        <f t="shared" si="2"/>
        <v>0</v>
      </c>
      <c r="N42" s="33">
        <f t="shared" si="3"/>
        <v>23.500934252014478</v>
      </c>
      <c r="O42" s="34">
        <f t="shared" si="0"/>
        <v>126.19671168036619</v>
      </c>
      <c r="P42" s="28" t="s">
        <v>450</v>
      </c>
    </row>
    <row r="43" spans="1:16" ht="45" customHeight="1">
      <c r="A43" s="18">
        <v>37</v>
      </c>
      <c r="B43" s="26" t="s">
        <v>204</v>
      </c>
      <c r="C43" s="27">
        <v>2556</v>
      </c>
      <c r="D43" s="27">
        <v>96173</v>
      </c>
      <c r="E43" s="27" t="s">
        <v>9</v>
      </c>
      <c r="F43" s="27">
        <v>46020</v>
      </c>
      <c r="G43" s="28">
        <v>1350</v>
      </c>
      <c r="H43" s="27" t="s">
        <v>374</v>
      </c>
      <c r="I43" s="27">
        <v>1</v>
      </c>
      <c r="J43" s="27">
        <v>9.2100000000000009</v>
      </c>
      <c r="K43" s="27">
        <v>9.2100000000000001E-2</v>
      </c>
      <c r="L43" s="33">
        <f t="shared" si="1"/>
        <v>89.740310122005809</v>
      </c>
      <c r="M43" s="33">
        <f t="shared" si="2"/>
        <v>57</v>
      </c>
      <c r="N43" s="33">
        <f t="shared" si="3"/>
        <v>23.500934252014478</v>
      </c>
      <c r="O43" s="34">
        <f t="shared" si="0"/>
        <v>170.24124437402028</v>
      </c>
      <c r="P43" s="28" t="s">
        <v>450</v>
      </c>
    </row>
    <row r="44" spans="1:16" ht="48.75" customHeight="1">
      <c r="A44" s="18">
        <v>38</v>
      </c>
      <c r="B44" s="26" t="s">
        <v>205</v>
      </c>
      <c r="C44" s="27">
        <v>4378</v>
      </c>
      <c r="D44" s="27">
        <v>57119</v>
      </c>
      <c r="E44" s="27" t="s">
        <v>9</v>
      </c>
      <c r="F44" s="27">
        <v>57115</v>
      </c>
      <c r="G44" s="28">
        <v>1750</v>
      </c>
      <c r="H44" s="27" t="s">
        <v>375</v>
      </c>
      <c r="I44" s="27">
        <v>0</v>
      </c>
      <c r="J44" s="27">
        <v>9.2100000000000009</v>
      </c>
      <c r="K44" s="27">
        <v>9.2100000000000001E-2</v>
      </c>
      <c r="L44" s="33">
        <f t="shared" si="1"/>
        <v>153.71012430130727</v>
      </c>
      <c r="M44" s="33">
        <f t="shared" si="2"/>
        <v>0</v>
      </c>
      <c r="N44" s="33">
        <f t="shared" si="3"/>
        <v>23.500934252014478</v>
      </c>
      <c r="O44" s="34">
        <f t="shared" si="0"/>
        <v>177.21105855332175</v>
      </c>
      <c r="P44" s="28" t="s">
        <v>451</v>
      </c>
    </row>
    <row r="45" spans="1:16" ht="48" customHeight="1">
      <c r="A45" s="18">
        <v>39</v>
      </c>
      <c r="B45" s="26" t="s">
        <v>206</v>
      </c>
      <c r="C45" s="27">
        <v>2431</v>
      </c>
      <c r="D45" s="27">
        <v>78925</v>
      </c>
      <c r="E45" s="27" t="s">
        <v>9</v>
      </c>
      <c r="F45" s="27">
        <v>26959</v>
      </c>
      <c r="G45" s="28">
        <v>1200</v>
      </c>
      <c r="H45" s="27" t="s">
        <v>374</v>
      </c>
      <c r="I45" s="27">
        <v>1</v>
      </c>
      <c r="J45" s="27">
        <v>9.2100000000000009</v>
      </c>
      <c r="K45" s="27">
        <v>9.2100000000000001E-2</v>
      </c>
      <c r="L45" s="33">
        <f t="shared" si="1"/>
        <v>85.351601684896764</v>
      </c>
      <c r="M45" s="33">
        <f t="shared" si="2"/>
        <v>57</v>
      </c>
      <c r="N45" s="33">
        <f t="shared" si="3"/>
        <v>23.500934252014478</v>
      </c>
      <c r="O45" s="34">
        <f t="shared" si="0"/>
        <v>165.85253593691124</v>
      </c>
      <c r="P45" s="28" t="s">
        <v>450</v>
      </c>
    </row>
    <row r="46" spans="1:16" ht="39" customHeight="1">
      <c r="A46" s="18">
        <v>40</v>
      </c>
      <c r="B46" s="26" t="s">
        <v>209</v>
      </c>
      <c r="C46" s="27">
        <v>6707</v>
      </c>
      <c r="D46" s="27">
        <v>231430</v>
      </c>
      <c r="E46" s="27" t="s">
        <v>9</v>
      </c>
      <c r="F46" s="27">
        <v>107134</v>
      </c>
      <c r="G46" s="28">
        <v>3601</v>
      </c>
      <c r="H46" s="27" t="s">
        <v>374</v>
      </c>
      <c r="I46" s="27">
        <v>4</v>
      </c>
      <c r="J46" s="27" t="s">
        <v>376</v>
      </c>
      <c r="K46" s="35">
        <v>0</v>
      </c>
      <c r="L46" s="33">
        <f t="shared" si="1"/>
        <v>235.48053990152306</v>
      </c>
      <c r="M46" s="33">
        <f t="shared" si="2"/>
        <v>228</v>
      </c>
      <c r="N46" s="33">
        <f t="shared" si="3"/>
        <v>0</v>
      </c>
      <c r="O46" s="34">
        <f t="shared" si="0"/>
        <v>463.48053990152306</v>
      </c>
      <c r="P46" s="28" t="s">
        <v>450</v>
      </c>
    </row>
    <row r="47" spans="1:16" ht="39.75" customHeight="1">
      <c r="A47" s="18">
        <v>41</v>
      </c>
      <c r="B47" s="26" t="s">
        <v>253</v>
      </c>
      <c r="C47" s="27">
        <v>3606</v>
      </c>
      <c r="D47" s="27">
        <v>147000</v>
      </c>
      <c r="E47" s="27" t="s">
        <v>9</v>
      </c>
      <c r="F47" s="27">
        <v>43816</v>
      </c>
      <c r="G47" s="28">
        <v>534</v>
      </c>
      <c r="H47" s="27"/>
      <c r="I47" s="27">
        <v>0</v>
      </c>
      <c r="J47" s="27" t="s">
        <v>376</v>
      </c>
      <c r="K47" s="35">
        <v>0</v>
      </c>
      <c r="L47" s="33">
        <f t="shared" si="1"/>
        <v>126.60546099372181</v>
      </c>
      <c r="M47" s="33">
        <f t="shared" si="2"/>
        <v>0</v>
      </c>
      <c r="N47" s="33">
        <f t="shared" si="3"/>
        <v>0</v>
      </c>
      <c r="O47" s="34">
        <f t="shared" si="0"/>
        <v>126.60546099372181</v>
      </c>
      <c r="P47" s="28" t="s">
        <v>450</v>
      </c>
    </row>
    <row r="48" spans="1:16" ht="47.25" customHeight="1">
      <c r="A48" s="18">
        <v>42</v>
      </c>
      <c r="B48" s="26" t="s">
        <v>254</v>
      </c>
      <c r="C48" s="27">
        <v>1755</v>
      </c>
      <c r="D48" s="27">
        <v>166667</v>
      </c>
      <c r="E48" s="27" t="s">
        <v>9</v>
      </c>
      <c r="F48" s="27">
        <v>19720</v>
      </c>
      <c r="G48" s="28">
        <v>181</v>
      </c>
      <c r="H48" s="27"/>
      <c r="I48" s="27">
        <v>0</v>
      </c>
      <c r="J48" s="27" t="s">
        <v>376</v>
      </c>
      <c r="K48" s="35">
        <v>0</v>
      </c>
      <c r="L48" s="33">
        <f t="shared" si="1"/>
        <v>61.617466457011027</v>
      </c>
      <c r="M48" s="33">
        <f t="shared" si="2"/>
        <v>0</v>
      </c>
      <c r="N48" s="33">
        <f t="shared" si="3"/>
        <v>0</v>
      </c>
      <c r="O48" s="34">
        <f t="shared" si="0"/>
        <v>61.617466457011027</v>
      </c>
      <c r="P48" s="28" t="s">
        <v>450</v>
      </c>
    </row>
    <row r="49" spans="1:16" ht="43.5" customHeight="1">
      <c r="A49" s="18">
        <v>43</v>
      </c>
      <c r="B49" s="26" t="s">
        <v>256</v>
      </c>
      <c r="C49" s="27">
        <v>3242</v>
      </c>
      <c r="D49" s="27">
        <v>42000</v>
      </c>
      <c r="E49" s="27" t="s">
        <v>9</v>
      </c>
      <c r="F49" s="27">
        <v>19582</v>
      </c>
      <c r="G49" s="28">
        <v>288</v>
      </c>
      <c r="H49" s="27"/>
      <c r="I49" s="27">
        <v>0</v>
      </c>
      <c r="J49" s="27" t="s">
        <v>376</v>
      </c>
      <c r="K49" s="35">
        <v>0</v>
      </c>
      <c r="L49" s="33">
        <f t="shared" si="1"/>
        <v>113.82554202486025</v>
      </c>
      <c r="M49" s="33">
        <f t="shared" si="2"/>
        <v>0</v>
      </c>
      <c r="N49" s="33">
        <f t="shared" si="3"/>
        <v>0</v>
      </c>
      <c r="O49" s="34">
        <f t="shared" si="0"/>
        <v>113.82554202486025</v>
      </c>
      <c r="P49" s="28" t="s">
        <v>450</v>
      </c>
    </row>
    <row r="50" spans="1:16" ht="37.5" customHeight="1">
      <c r="A50" s="18">
        <v>44</v>
      </c>
      <c r="B50" s="26" t="s">
        <v>259</v>
      </c>
      <c r="C50" s="27">
        <v>3535</v>
      </c>
      <c r="D50" s="27">
        <v>93000</v>
      </c>
      <c r="E50" s="27" t="s">
        <v>9</v>
      </c>
      <c r="F50" s="27">
        <v>25877</v>
      </c>
      <c r="G50" s="28">
        <v>2046</v>
      </c>
      <c r="H50" s="27"/>
      <c r="I50" s="27">
        <v>0</v>
      </c>
      <c r="J50" s="27" t="s">
        <v>376</v>
      </c>
      <c r="K50" s="35">
        <v>0</v>
      </c>
      <c r="L50" s="33">
        <f t="shared" si="1"/>
        <v>124.11267460144387</v>
      </c>
      <c r="M50" s="33">
        <f t="shared" si="2"/>
        <v>0</v>
      </c>
      <c r="N50" s="33">
        <f t="shared" si="3"/>
        <v>0</v>
      </c>
      <c r="O50" s="34">
        <f t="shared" si="0"/>
        <v>124.11267460144387</v>
      </c>
      <c r="P50" s="28" t="s">
        <v>450</v>
      </c>
    </row>
    <row r="51" spans="1:16" ht="28.5">
      <c r="A51" s="18">
        <v>45</v>
      </c>
      <c r="B51" s="26" t="s">
        <v>260</v>
      </c>
      <c r="C51" s="27">
        <v>1625</v>
      </c>
      <c r="D51" s="27">
        <v>46172</v>
      </c>
      <c r="E51" s="27" t="s">
        <v>9</v>
      </c>
      <c r="F51" s="27">
        <v>48527</v>
      </c>
      <c r="G51" s="28">
        <v>980</v>
      </c>
      <c r="H51" s="27"/>
      <c r="I51" s="27">
        <v>1</v>
      </c>
      <c r="J51" s="27">
        <v>10</v>
      </c>
      <c r="K51" s="27">
        <v>0.1</v>
      </c>
      <c r="L51" s="33">
        <f t="shared" si="1"/>
        <v>57.053209682417624</v>
      </c>
      <c r="M51" s="33">
        <f t="shared" si="2"/>
        <v>57</v>
      </c>
      <c r="N51" s="33">
        <f t="shared" si="3"/>
        <v>25.516758145509748</v>
      </c>
      <c r="O51" s="34">
        <f t="shared" si="0"/>
        <v>139.56996782792737</v>
      </c>
      <c r="P51" s="28" t="s">
        <v>450</v>
      </c>
    </row>
    <row r="52" spans="1:16" ht="34.5" customHeight="1">
      <c r="A52" s="18">
        <v>46</v>
      </c>
      <c r="B52" s="26" t="s">
        <v>267</v>
      </c>
      <c r="C52" s="27">
        <v>2173</v>
      </c>
      <c r="D52" s="27">
        <v>60000</v>
      </c>
      <c r="E52" s="27" t="s">
        <v>9</v>
      </c>
      <c r="F52" s="27">
        <v>29613</v>
      </c>
      <c r="G52" s="28">
        <v>0</v>
      </c>
      <c r="H52" s="27" t="s">
        <v>375</v>
      </c>
      <c r="I52" s="27">
        <v>0</v>
      </c>
      <c r="J52" s="27">
        <v>10</v>
      </c>
      <c r="K52" s="27">
        <v>0.1</v>
      </c>
      <c r="L52" s="33">
        <f t="shared" si="1"/>
        <v>76.293307470703681</v>
      </c>
      <c r="M52" s="33">
        <f t="shared" si="2"/>
        <v>0</v>
      </c>
      <c r="N52" s="33">
        <f t="shared" si="3"/>
        <v>25.516758145509748</v>
      </c>
      <c r="O52" s="34">
        <f t="shared" si="0"/>
        <v>101.81006561621342</v>
      </c>
      <c r="P52" s="28" t="s">
        <v>450</v>
      </c>
    </row>
    <row r="53" spans="1:16" ht="25.5" customHeight="1">
      <c r="A53" s="18">
        <v>47</v>
      </c>
      <c r="B53" s="26" t="s">
        <v>274</v>
      </c>
      <c r="C53" s="27">
        <v>2941</v>
      </c>
      <c r="D53" s="27">
        <v>90000</v>
      </c>
      <c r="E53" s="27" t="s">
        <v>9</v>
      </c>
      <c r="F53" s="27">
        <v>49300.2</v>
      </c>
      <c r="G53" s="28">
        <v>1826</v>
      </c>
      <c r="H53" s="27"/>
      <c r="I53" s="27">
        <v>0</v>
      </c>
      <c r="J53" s="27" t="s">
        <v>376</v>
      </c>
      <c r="K53" s="35">
        <v>0</v>
      </c>
      <c r="L53" s="33">
        <f t="shared" si="1"/>
        <v>103.25753210830167</v>
      </c>
      <c r="M53" s="33">
        <f t="shared" si="2"/>
        <v>0</v>
      </c>
      <c r="N53" s="33">
        <f t="shared" si="3"/>
        <v>0</v>
      </c>
      <c r="O53" s="34">
        <f t="shared" si="0"/>
        <v>103.25753210830167</v>
      </c>
      <c r="P53" s="28" t="s">
        <v>450</v>
      </c>
    </row>
    <row r="54" spans="1:16" ht="39" customHeight="1">
      <c r="A54" s="18">
        <v>48</v>
      </c>
      <c r="B54" s="26" t="s">
        <v>278</v>
      </c>
      <c r="C54" s="27">
        <v>1491</v>
      </c>
      <c r="D54" s="27">
        <v>186676</v>
      </c>
      <c r="E54" s="27" t="s">
        <v>9</v>
      </c>
      <c r="F54" s="27">
        <v>23371</v>
      </c>
      <c r="G54" s="28">
        <v>849</v>
      </c>
      <c r="H54" s="27" t="s">
        <v>375</v>
      </c>
      <c r="I54" s="27">
        <v>1</v>
      </c>
      <c r="J54" s="27" t="s">
        <v>376</v>
      </c>
      <c r="K54" s="27">
        <v>0</v>
      </c>
      <c r="L54" s="33">
        <f t="shared" si="1"/>
        <v>52.348514237836724</v>
      </c>
      <c r="M54" s="33">
        <f t="shared" si="2"/>
        <v>57</v>
      </c>
      <c r="N54" s="33">
        <f t="shared" si="3"/>
        <v>0</v>
      </c>
      <c r="O54" s="34">
        <f t="shared" si="0"/>
        <v>109.34851423783672</v>
      </c>
      <c r="P54" s="28" t="s">
        <v>450</v>
      </c>
    </row>
    <row r="55" spans="1:16" ht="42.75" customHeight="1">
      <c r="A55" s="18">
        <v>49</v>
      </c>
      <c r="B55" s="26" t="s">
        <v>280</v>
      </c>
      <c r="C55" s="27">
        <v>6068</v>
      </c>
      <c r="D55" s="27">
        <v>350000</v>
      </c>
      <c r="E55" s="27" t="s">
        <v>9</v>
      </c>
      <c r="F55" s="27">
        <v>83200</v>
      </c>
      <c r="G55" s="28">
        <v>2550</v>
      </c>
      <c r="H55" s="27" t="s">
        <v>375</v>
      </c>
      <c r="I55" s="27">
        <v>2</v>
      </c>
      <c r="J55" s="27" t="s">
        <v>376</v>
      </c>
      <c r="K55" s="35">
        <v>0</v>
      </c>
      <c r="L55" s="33">
        <f t="shared" si="1"/>
        <v>213.04546237102161</v>
      </c>
      <c r="M55" s="33">
        <f t="shared" si="2"/>
        <v>114</v>
      </c>
      <c r="N55" s="33">
        <f t="shared" si="3"/>
        <v>0</v>
      </c>
      <c r="O55" s="34">
        <f t="shared" si="0"/>
        <v>327.04546237102159</v>
      </c>
      <c r="P55" s="28" t="s">
        <v>450</v>
      </c>
    </row>
    <row r="56" spans="1:16" ht="36" customHeight="1">
      <c r="A56" s="18">
        <v>50</v>
      </c>
      <c r="B56" s="26" t="s">
        <v>458</v>
      </c>
      <c r="C56" s="27">
        <v>8024</v>
      </c>
      <c r="D56" s="27">
        <v>61630</v>
      </c>
      <c r="E56" s="27" t="s">
        <v>9</v>
      </c>
      <c r="F56" s="27">
        <v>53416</v>
      </c>
      <c r="G56" s="28">
        <v>3095.85</v>
      </c>
      <c r="H56" s="27" t="s">
        <v>374</v>
      </c>
      <c r="I56" s="27">
        <v>0</v>
      </c>
      <c r="J56" s="27" t="s">
        <v>376</v>
      </c>
      <c r="K56" s="27">
        <v>0</v>
      </c>
      <c r="L56" s="33">
        <f t="shared" si="1"/>
        <v>281.71997199490397</v>
      </c>
      <c r="M56" s="33">
        <f t="shared" si="2"/>
        <v>0</v>
      </c>
      <c r="N56" s="33">
        <f t="shared" si="3"/>
        <v>0</v>
      </c>
      <c r="O56" s="34">
        <f t="shared" si="0"/>
        <v>281.71997199490397</v>
      </c>
      <c r="P56" s="28" t="s">
        <v>450</v>
      </c>
    </row>
    <row r="57" spans="1:16" ht="36.75" customHeight="1">
      <c r="A57" s="18">
        <v>51</v>
      </c>
      <c r="B57" s="26" t="s">
        <v>291</v>
      </c>
      <c r="C57" s="27">
        <v>3193</v>
      </c>
      <c r="D57" s="27">
        <v>54823</v>
      </c>
      <c r="E57" s="27" t="s">
        <v>9</v>
      </c>
      <c r="F57" s="27">
        <v>39447</v>
      </c>
      <c r="G57" s="28">
        <v>1248</v>
      </c>
      <c r="H57" s="27" t="s">
        <v>375</v>
      </c>
      <c r="I57" s="27">
        <v>1</v>
      </c>
      <c r="J57" s="27" t="s">
        <v>376</v>
      </c>
      <c r="K57" s="35">
        <v>0</v>
      </c>
      <c r="L57" s="33">
        <f t="shared" si="1"/>
        <v>112.10516831751352</v>
      </c>
      <c r="M57" s="33">
        <f t="shared" si="2"/>
        <v>57</v>
      </c>
      <c r="N57" s="33">
        <f t="shared" si="3"/>
        <v>0</v>
      </c>
      <c r="O57" s="34">
        <f t="shared" si="0"/>
        <v>169.10516831751352</v>
      </c>
      <c r="P57" s="28" t="s">
        <v>450</v>
      </c>
    </row>
    <row r="58" spans="1:16" ht="28.5">
      <c r="A58" s="18">
        <v>52</v>
      </c>
      <c r="B58" s="26" t="s">
        <v>295</v>
      </c>
      <c r="C58" s="27">
        <v>2036</v>
      </c>
      <c r="D58" s="27">
        <v>66666</v>
      </c>
      <c r="E58" s="27" t="s">
        <v>9</v>
      </c>
      <c r="F58" s="27">
        <v>47498.36</v>
      </c>
      <c r="G58" s="28">
        <v>1020</v>
      </c>
      <c r="H58" s="27"/>
      <c r="I58" s="27">
        <v>0</v>
      </c>
      <c r="J58" s="27" t="s">
        <v>376</v>
      </c>
      <c r="K58" s="27">
        <v>0</v>
      </c>
      <c r="L58" s="33">
        <f t="shared" si="1"/>
        <v>71.483283023632168</v>
      </c>
      <c r="M58" s="33">
        <f t="shared" si="2"/>
        <v>0</v>
      </c>
      <c r="N58" s="33">
        <f t="shared" si="3"/>
        <v>0</v>
      </c>
      <c r="O58" s="34">
        <f t="shared" si="0"/>
        <v>71.483283023632168</v>
      </c>
      <c r="P58" s="28" t="s">
        <v>451</v>
      </c>
    </row>
    <row r="59" spans="1:16" ht="40.5" customHeight="1">
      <c r="A59" s="18">
        <v>53</v>
      </c>
      <c r="B59" s="26" t="s">
        <v>296</v>
      </c>
      <c r="C59" s="27">
        <v>4540</v>
      </c>
      <c r="D59" s="27">
        <v>55094</v>
      </c>
      <c r="E59" s="27" t="s">
        <v>9</v>
      </c>
      <c r="F59" s="27">
        <v>47834</v>
      </c>
      <c r="G59" s="28">
        <v>1843</v>
      </c>
      <c r="H59" s="27" t="s">
        <v>375</v>
      </c>
      <c r="I59" s="27">
        <v>1</v>
      </c>
      <c r="J59" s="27" t="s">
        <v>376</v>
      </c>
      <c r="K59" s="35">
        <v>0</v>
      </c>
      <c r="L59" s="33">
        <f t="shared" si="1"/>
        <v>159.3978904358006</v>
      </c>
      <c r="M59" s="33">
        <f t="shared" si="2"/>
        <v>57</v>
      </c>
      <c r="N59" s="33">
        <f t="shared" si="3"/>
        <v>0</v>
      </c>
      <c r="O59" s="34">
        <f t="shared" si="0"/>
        <v>216.3978904358006</v>
      </c>
      <c r="P59" s="28" t="s">
        <v>450</v>
      </c>
    </row>
    <row r="60" spans="1:16" ht="39" customHeight="1">
      <c r="A60" s="18">
        <v>54</v>
      </c>
      <c r="B60" s="26" t="s">
        <v>298</v>
      </c>
      <c r="C60" s="27">
        <v>3247</v>
      </c>
      <c r="D60" s="27">
        <v>314029</v>
      </c>
      <c r="E60" s="27" t="s">
        <v>9</v>
      </c>
      <c r="F60" s="27">
        <v>34429.810000000005</v>
      </c>
      <c r="G60" s="28">
        <v>1067.75</v>
      </c>
      <c r="H60" s="27"/>
      <c r="I60" s="27">
        <v>0</v>
      </c>
      <c r="J60" s="27">
        <v>20.03</v>
      </c>
      <c r="K60" s="27">
        <v>0.20030000000000001</v>
      </c>
      <c r="L60" s="33">
        <f t="shared" si="1"/>
        <v>114.00109036234463</v>
      </c>
      <c r="M60" s="33">
        <f t="shared" si="2"/>
        <v>0</v>
      </c>
      <c r="N60" s="33">
        <f t="shared" si="3"/>
        <v>51.11006656545603</v>
      </c>
      <c r="O60" s="34">
        <f t="shared" si="0"/>
        <v>165.11115692780066</v>
      </c>
      <c r="P60" s="28" t="s">
        <v>450</v>
      </c>
    </row>
    <row r="61" spans="1:16" ht="32.25" customHeight="1">
      <c r="A61" s="18">
        <v>55</v>
      </c>
      <c r="B61" s="26" t="s">
        <v>312</v>
      </c>
      <c r="C61" s="27">
        <v>4159</v>
      </c>
      <c r="D61" s="27">
        <v>87340</v>
      </c>
      <c r="E61" s="27" t="s">
        <v>9</v>
      </c>
      <c r="F61" s="27">
        <v>49084</v>
      </c>
      <c r="G61" s="28">
        <v>3560</v>
      </c>
      <c r="H61" s="27" t="s">
        <v>375</v>
      </c>
      <c r="I61" s="27">
        <v>2</v>
      </c>
      <c r="J61" s="27">
        <v>11.32</v>
      </c>
      <c r="K61" s="27">
        <v>0.1132</v>
      </c>
      <c r="L61" s="33">
        <f t="shared" si="1"/>
        <v>146.02110711949223</v>
      </c>
      <c r="M61" s="33">
        <f t="shared" si="2"/>
        <v>114</v>
      </c>
      <c r="N61" s="33">
        <f t="shared" si="3"/>
        <v>28.884970220717033</v>
      </c>
      <c r="O61" s="34">
        <f t="shared" si="0"/>
        <v>288.90607734020927</v>
      </c>
      <c r="P61" s="28" t="s">
        <v>450</v>
      </c>
    </row>
    <row r="62" spans="1:16" ht="26.25" customHeight="1">
      <c r="A62" s="18">
        <v>56</v>
      </c>
      <c r="B62" s="26" t="s">
        <v>314</v>
      </c>
      <c r="C62" s="27">
        <v>4280</v>
      </c>
      <c r="D62" s="27">
        <v>55880</v>
      </c>
      <c r="E62" s="27" t="s">
        <v>9</v>
      </c>
      <c r="F62" s="27">
        <v>44021.470000000008</v>
      </c>
      <c r="G62" s="28">
        <v>2260.19</v>
      </c>
      <c r="H62" s="27" t="s">
        <v>375</v>
      </c>
      <c r="I62" s="27">
        <v>2</v>
      </c>
      <c r="J62" s="27">
        <v>11.32</v>
      </c>
      <c r="K62" s="27">
        <v>0.1132</v>
      </c>
      <c r="L62" s="33">
        <f t="shared" si="1"/>
        <v>150.2693768866138</v>
      </c>
      <c r="M62" s="33">
        <f t="shared" si="2"/>
        <v>114</v>
      </c>
      <c r="N62" s="33">
        <f t="shared" si="3"/>
        <v>28.884970220717033</v>
      </c>
      <c r="O62" s="34">
        <f t="shared" si="0"/>
        <v>293.15434710733086</v>
      </c>
      <c r="P62" s="28" t="s">
        <v>450</v>
      </c>
    </row>
    <row r="63" spans="1:16" ht="42" customHeight="1">
      <c r="A63" s="18">
        <v>57</v>
      </c>
      <c r="B63" s="26" t="s">
        <v>316</v>
      </c>
      <c r="C63" s="27">
        <v>7024</v>
      </c>
      <c r="D63" s="27">
        <v>93057</v>
      </c>
      <c r="E63" s="27" t="s">
        <v>9</v>
      </c>
      <c r="F63" s="27">
        <v>68450</v>
      </c>
      <c r="G63" s="28">
        <v>2359</v>
      </c>
      <c r="H63" s="27" t="s">
        <v>374</v>
      </c>
      <c r="I63" s="27">
        <v>3</v>
      </c>
      <c r="J63" s="27">
        <v>11.32</v>
      </c>
      <c r="K63" s="27">
        <v>0.1132</v>
      </c>
      <c r="L63" s="33">
        <f t="shared" si="1"/>
        <v>246.61030449803161</v>
      </c>
      <c r="M63" s="33">
        <f t="shared" si="2"/>
        <v>171</v>
      </c>
      <c r="N63" s="33">
        <f t="shared" si="3"/>
        <v>28.884970220717033</v>
      </c>
      <c r="O63" s="34">
        <f t="shared" si="0"/>
        <v>446.49527471874865</v>
      </c>
      <c r="P63" s="28" t="s">
        <v>450</v>
      </c>
    </row>
    <row r="64" spans="1:16" ht="51" customHeight="1">
      <c r="A64" s="18">
        <v>58</v>
      </c>
      <c r="B64" s="26" t="s">
        <v>320</v>
      </c>
      <c r="C64" s="27">
        <v>5298</v>
      </c>
      <c r="D64" s="27">
        <v>68740</v>
      </c>
      <c r="E64" s="27" t="s">
        <v>9</v>
      </c>
      <c r="F64" s="27">
        <v>10348</v>
      </c>
      <c r="G64" s="28">
        <v>250</v>
      </c>
      <c r="H64" s="27"/>
      <c r="I64" s="27">
        <v>0</v>
      </c>
      <c r="J64" s="27">
        <v>11.32</v>
      </c>
      <c r="K64" s="27">
        <v>0.1132</v>
      </c>
      <c r="L64" s="33">
        <f t="shared" si="1"/>
        <v>186.01101839842988</v>
      </c>
      <c r="M64" s="33">
        <f t="shared" si="2"/>
        <v>0</v>
      </c>
      <c r="N64" s="33">
        <f t="shared" si="3"/>
        <v>28.884970220717033</v>
      </c>
      <c r="O64" s="34">
        <f t="shared" si="0"/>
        <v>214.89598861914692</v>
      </c>
      <c r="P64" s="28" t="s">
        <v>450</v>
      </c>
    </row>
    <row r="65" spans="1:16" ht="57" customHeight="1">
      <c r="A65" s="18">
        <v>59</v>
      </c>
      <c r="B65" s="26" t="s">
        <v>321</v>
      </c>
      <c r="C65" s="27">
        <v>2706</v>
      </c>
      <c r="D65" s="27">
        <v>79920</v>
      </c>
      <c r="E65" s="27" t="s">
        <v>9</v>
      </c>
      <c r="F65" s="27">
        <v>27457</v>
      </c>
      <c r="G65" s="28">
        <v>1103</v>
      </c>
      <c r="H65" s="27"/>
      <c r="I65" s="27">
        <v>0</v>
      </c>
      <c r="J65" s="27">
        <v>11.32</v>
      </c>
      <c r="K65" s="27">
        <v>0.1132</v>
      </c>
      <c r="L65" s="33">
        <f t="shared" si="1"/>
        <v>95.006760246536672</v>
      </c>
      <c r="M65" s="33">
        <f t="shared" si="2"/>
        <v>0</v>
      </c>
      <c r="N65" s="33">
        <f t="shared" si="3"/>
        <v>28.884970220717033</v>
      </c>
      <c r="O65" s="34">
        <f t="shared" si="0"/>
        <v>123.89173046725371</v>
      </c>
      <c r="P65" s="28" t="s">
        <v>450</v>
      </c>
    </row>
    <row r="66" spans="1:16" ht="35.25" customHeight="1">
      <c r="A66" s="18">
        <v>60</v>
      </c>
      <c r="B66" s="26" t="s">
        <v>324</v>
      </c>
      <c r="C66" s="27">
        <v>6036</v>
      </c>
      <c r="D66" s="27">
        <v>70000</v>
      </c>
      <c r="E66" s="27" t="s">
        <v>9</v>
      </c>
      <c r="F66" s="27">
        <v>35820</v>
      </c>
      <c r="G66" s="28">
        <v>520</v>
      </c>
      <c r="H66" s="27"/>
      <c r="I66" s="27">
        <v>0</v>
      </c>
      <c r="J66" s="27">
        <v>11.32</v>
      </c>
      <c r="K66" s="27">
        <v>0.1132</v>
      </c>
      <c r="L66" s="33">
        <f t="shared" si="1"/>
        <v>211.9219530111217</v>
      </c>
      <c r="M66" s="33">
        <f t="shared" si="2"/>
        <v>0</v>
      </c>
      <c r="N66" s="33">
        <f t="shared" si="3"/>
        <v>28.884970220717033</v>
      </c>
      <c r="O66" s="34">
        <f t="shared" si="0"/>
        <v>240.80692323183874</v>
      </c>
      <c r="P66" s="28" t="s">
        <v>450</v>
      </c>
    </row>
    <row r="67" spans="1:16" ht="43.5" customHeight="1">
      <c r="A67" s="18">
        <v>61</v>
      </c>
      <c r="B67" s="26" t="s">
        <v>327</v>
      </c>
      <c r="C67" s="27">
        <v>10032</v>
      </c>
      <c r="D67" s="27">
        <v>173000</v>
      </c>
      <c r="E67" s="27" t="s">
        <v>9</v>
      </c>
      <c r="F67" s="27">
        <v>62800</v>
      </c>
      <c r="G67" s="28">
        <v>900</v>
      </c>
      <c r="H67" s="27"/>
      <c r="I67" s="27">
        <v>0</v>
      </c>
      <c r="J67" s="27">
        <v>11.32</v>
      </c>
      <c r="K67" s="27">
        <v>0.1132</v>
      </c>
      <c r="L67" s="33">
        <f t="shared" si="1"/>
        <v>352.22018432862376</v>
      </c>
      <c r="M67" s="33">
        <f t="shared" si="2"/>
        <v>0</v>
      </c>
      <c r="N67" s="33">
        <f t="shared" si="3"/>
        <v>28.884970220717033</v>
      </c>
      <c r="O67" s="34">
        <f t="shared" si="0"/>
        <v>381.1051545493408</v>
      </c>
      <c r="P67" s="28" t="s">
        <v>450</v>
      </c>
    </row>
    <row r="68" spans="1:16" ht="53.25" customHeight="1">
      <c r="A68" s="18">
        <v>62</v>
      </c>
      <c r="B68" s="26" t="s">
        <v>330</v>
      </c>
      <c r="C68" s="27">
        <v>4356</v>
      </c>
      <c r="D68" s="27">
        <v>84000</v>
      </c>
      <c r="E68" s="27" t="s">
        <v>9</v>
      </c>
      <c r="F68" s="27">
        <v>47360</v>
      </c>
      <c r="G68" s="28">
        <v>1261</v>
      </c>
      <c r="H68" s="27"/>
      <c r="I68" s="27">
        <v>0</v>
      </c>
      <c r="J68" s="27">
        <v>11.32</v>
      </c>
      <c r="K68" s="27">
        <v>0.1132</v>
      </c>
      <c r="L68" s="33">
        <f t="shared" si="1"/>
        <v>152.93771161637611</v>
      </c>
      <c r="M68" s="33">
        <f t="shared" si="2"/>
        <v>0</v>
      </c>
      <c r="N68" s="33">
        <f t="shared" si="3"/>
        <v>28.884970220717033</v>
      </c>
      <c r="O68" s="34">
        <f t="shared" si="0"/>
        <v>181.82268183709314</v>
      </c>
      <c r="P68" s="28" t="s">
        <v>450</v>
      </c>
    </row>
    <row r="69" spans="1:16" ht="47.25" customHeight="1">
      <c r="A69" s="18">
        <v>63</v>
      </c>
      <c r="B69" s="26" t="s">
        <v>335</v>
      </c>
      <c r="C69" s="27">
        <v>4595</v>
      </c>
      <c r="D69" s="27">
        <v>362167</v>
      </c>
      <c r="E69" s="27" t="s">
        <v>9</v>
      </c>
      <c r="F69" s="27">
        <v>55622</v>
      </c>
      <c r="G69" s="28">
        <v>7694</v>
      </c>
      <c r="H69" s="27" t="s">
        <v>375</v>
      </c>
      <c r="I69" s="27">
        <v>1</v>
      </c>
      <c r="J69" s="27" t="s">
        <v>376</v>
      </c>
      <c r="K69" s="27">
        <v>0</v>
      </c>
      <c r="L69" s="33">
        <f t="shared" si="1"/>
        <v>161.32892214812858</v>
      </c>
      <c r="M69" s="33">
        <f t="shared" si="2"/>
        <v>57</v>
      </c>
      <c r="N69" s="33">
        <f t="shared" si="3"/>
        <v>0</v>
      </c>
      <c r="O69" s="34">
        <f t="shared" si="0"/>
        <v>218.32892214812858</v>
      </c>
      <c r="P69" s="28" t="s">
        <v>450</v>
      </c>
    </row>
    <row r="70" spans="1:16" ht="35.25" customHeight="1">
      <c r="A70" s="18">
        <v>64</v>
      </c>
      <c r="B70" s="26" t="s">
        <v>339</v>
      </c>
      <c r="C70" s="27">
        <v>2732</v>
      </c>
      <c r="D70" s="27">
        <v>102380</v>
      </c>
      <c r="E70" s="27" t="s">
        <v>9</v>
      </c>
      <c r="F70" s="27">
        <v>29498</v>
      </c>
      <c r="G70" s="28">
        <v>752</v>
      </c>
      <c r="H70" s="27" t="s">
        <v>374</v>
      </c>
      <c r="I70" s="27">
        <v>1</v>
      </c>
      <c r="J70" s="27" t="s">
        <v>376</v>
      </c>
      <c r="K70" s="27">
        <v>0</v>
      </c>
      <c r="L70" s="33">
        <f t="shared" si="1"/>
        <v>95.919611601455344</v>
      </c>
      <c r="M70" s="33">
        <f t="shared" si="2"/>
        <v>57</v>
      </c>
      <c r="N70" s="33">
        <f t="shared" si="3"/>
        <v>0</v>
      </c>
      <c r="O70" s="34">
        <f t="shared" si="0"/>
        <v>152.91961160145536</v>
      </c>
      <c r="P70" s="28" t="s">
        <v>450</v>
      </c>
    </row>
    <row r="71" spans="1:16" ht="48.75" customHeight="1">
      <c r="A71" s="18">
        <v>65</v>
      </c>
      <c r="B71" s="26" t="s">
        <v>344</v>
      </c>
      <c r="C71" s="27">
        <v>2321</v>
      </c>
      <c r="D71" s="27">
        <v>157341</v>
      </c>
      <c r="E71" s="27" t="s">
        <v>9</v>
      </c>
      <c r="F71" s="27">
        <v>49286</v>
      </c>
      <c r="G71" s="28">
        <v>1609</v>
      </c>
      <c r="H71" s="27" t="s">
        <v>375</v>
      </c>
      <c r="I71" s="27">
        <v>1</v>
      </c>
      <c r="J71" s="27" t="s">
        <v>376</v>
      </c>
      <c r="K71" s="27">
        <v>0</v>
      </c>
      <c r="L71" s="33">
        <f t="shared" si="1"/>
        <v>81.489538260240792</v>
      </c>
      <c r="M71" s="33">
        <f t="shared" si="2"/>
        <v>57</v>
      </c>
      <c r="N71" s="33">
        <f t="shared" si="3"/>
        <v>0</v>
      </c>
      <c r="O71" s="34">
        <f t="shared" si="0"/>
        <v>138.48953826024081</v>
      </c>
      <c r="P71" s="28" t="s">
        <v>450</v>
      </c>
    </row>
    <row r="72" spans="1:16" ht="45.75" customHeight="1">
      <c r="A72" s="18">
        <v>66</v>
      </c>
      <c r="B72" s="26" t="s">
        <v>345</v>
      </c>
      <c r="C72" s="27">
        <v>4077</v>
      </c>
      <c r="D72" s="27">
        <v>40000</v>
      </c>
      <c r="E72" s="27" t="s">
        <v>9</v>
      </c>
      <c r="F72" s="27">
        <v>0</v>
      </c>
      <c r="G72" s="28">
        <v>1448.8</v>
      </c>
      <c r="H72" s="27"/>
      <c r="I72" s="27">
        <v>0</v>
      </c>
      <c r="J72" s="27" t="s">
        <v>376</v>
      </c>
      <c r="K72" s="27">
        <v>0</v>
      </c>
      <c r="L72" s="33">
        <f>13110*0.7*C72/261381</f>
        <v>143.14211438474871</v>
      </c>
      <c r="M72" s="33">
        <f>13110*0.2*I72/46</f>
        <v>0</v>
      </c>
      <c r="N72" s="33">
        <f>13110*0.1*K72/5.1378</f>
        <v>0</v>
      </c>
      <c r="O72" s="34">
        <f>L72+M72+N72</f>
        <v>143.14211438474871</v>
      </c>
      <c r="P72" s="28" t="s">
        <v>451</v>
      </c>
    </row>
    <row r="73" spans="1:16" ht="47.25" customHeight="1">
      <c r="A73" s="18">
        <v>67</v>
      </c>
      <c r="B73" s="26" t="s">
        <v>348</v>
      </c>
      <c r="C73" s="27">
        <v>2701</v>
      </c>
      <c r="D73" s="27">
        <v>40000</v>
      </c>
      <c r="E73" s="27" t="s">
        <v>9</v>
      </c>
      <c r="F73" s="27">
        <v>22500</v>
      </c>
      <c r="G73" s="28">
        <v>973</v>
      </c>
      <c r="H73" s="27"/>
      <c r="I73" s="27">
        <v>0</v>
      </c>
      <c r="J73" s="27" t="s">
        <v>376</v>
      </c>
      <c r="K73" s="27">
        <v>0</v>
      </c>
      <c r="L73" s="33">
        <f>13110*0.7*C73/261381</f>
        <v>94.8312119090523</v>
      </c>
      <c r="M73" s="33">
        <f>13110*0.2*I73/46</f>
        <v>0</v>
      </c>
      <c r="N73" s="33">
        <f>13110*0.1*K73/5.1378</f>
        <v>0</v>
      </c>
      <c r="O73" s="34">
        <f>L73+M73+N73</f>
        <v>94.8312119090523</v>
      </c>
      <c r="P73" s="28" t="s">
        <v>451</v>
      </c>
    </row>
    <row r="74" spans="1:16" ht="54" customHeight="1">
      <c r="A74" s="18">
        <v>68</v>
      </c>
      <c r="B74" s="26" t="s">
        <v>352</v>
      </c>
      <c r="C74" s="27">
        <v>2428</v>
      </c>
      <c r="D74" s="27">
        <v>48266</v>
      </c>
      <c r="E74" s="27" t="s">
        <v>9</v>
      </c>
      <c r="F74" s="27">
        <v>29684.799999999999</v>
      </c>
      <c r="G74" s="28">
        <v>1425.43</v>
      </c>
      <c r="H74" s="27" t="s">
        <v>374</v>
      </c>
      <c r="I74" s="27">
        <v>1</v>
      </c>
      <c r="J74" s="27" t="s">
        <v>435</v>
      </c>
      <c r="K74" s="27">
        <v>1</v>
      </c>
      <c r="L74" s="33">
        <f>13110*0.7*C74/261381</f>
        <v>85.246272682406143</v>
      </c>
      <c r="M74" s="33">
        <f>13110*0.2*I74/46</f>
        <v>57</v>
      </c>
      <c r="N74" s="33">
        <f>13110*0.1*K74/5.1378</f>
        <v>255.16758145509749</v>
      </c>
      <c r="O74" s="34">
        <f>L74+M74+N74</f>
        <v>397.41385413750362</v>
      </c>
      <c r="P74" s="36" t="s">
        <v>459</v>
      </c>
    </row>
    <row r="75" spans="1:16" ht="46.5" customHeight="1">
      <c r="A75" s="18">
        <v>69</v>
      </c>
      <c r="B75" s="26" t="s">
        <v>353</v>
      </c>
      <c r="C75" s="27">
        <v>1277</v>
      </c>
      <c r="D75" s="27">
        <v>104667.19</v>
      </c>
      <c r="E75" s="27" t="s">
        <v>9</v>
      </c>
      <c r="F75" s="27">
        <v>29498</v>
      </c>
      <c r="G75" s="28">
        <v>527.66</v>
      </c>
      <c r="H75" s="27" t="s">
        <v>375</v>
      </c>
      <c r="I75" s="27">
        <v>1</v>
      </c>
      <c r="J75" s="27" t="s">
        <v>435</v>
      </c>
      <c r="K75" s="27">
        <v>1</v>
      </c>
      <c r="L75" s="33">
        <f>13110*0.7*C75/261381</f>
        <v>44.835045393506029</v>
      </c>
      <c r="M75" s="33">
        <f>13110*0.2*I75/46</f>
        <v>57</v>
      </c>
      <c r="N75" s="33">
        <f>13110*0.1*K75/5.1378</f>
        <v>255.16758145509749</v>
      </c>
      <c r="O75" s="34">
        <f>L75+M75+N75</f>
        <v>357.00262684860354</v>
      </c>
      <c r="P75" s="36" t="s">
        <v>459</v>
      </c>
    </row>
    <row r="76" spans="1:16" ht="46.5" customHeight="1">
      <c r="A76" s="18">
        <v>70</v>
      </c>
      <c r="B76" s="26" t="s">
        <v>358</v>
      </c>
      <c r="C76" s="27">
        <v>1586</v>
      </c>
      <c r="D76" s="27">
        <v>106773</v>
      </c>
      <c r="E76" s="27" t="s">
        <v>9</v>
      </c>
      <c r="F76" s="27">
        <v>19679</v>
      </c>
      <c r="G76" s="28">
        <v>732.65</v>
      </c>
      <c r="H76" s="27"/>
      <c r="I76" s="27">
        <v>0</v>
      </c>
      <c r="J76" s="27" t="s">
        <v>435</v>
      </c>
      <c r="K76" s="27">
        <v>1</v>
      </c>
      <c r="L76" s="33">
        <f>13110*0.7*C76/261381</f>
        <v>55.683932650039594</v>
      </c>
      <c r="M76" s="33">
        <f>13110*0.2*I76/46</f>
        <v>0</v>
      </c>
      <c r="N76" s="33">
        <f>13110*0.1*K76/5.1378</f>
        <v>255.16758145509749</v>
      </c>
      <c r="O76" s="34">
        <f>L76+M76+N76</f>
        <v>310.85151410513708</v>
      </c>
      <c r="P76" s="36" t="s">
        <v>459</v>
      </c>
    </row>
  </sheetData>
  <autoFilter ref="A4:P76"/>
  <mergeCells count="15">
    <mergeCell ref="A2:P2"/>
    <mergeCell ref="A3:P3"/>
    <mergeCell ref="M4:N4"/>
    <mergeCell ref="A4:A5"/>
    <mergeCell ref="B4:B5"/>
    <mergeCell ref="I4:I5"/>
    <mergeCell ref="J4:J5"/>
    <mergeCell ref="K4:K5"/>
    <mergeCell ref="O4:O5"/>
    <mergeCell ref="P4:P5"/>
    <mergeCell ref="C4:C5"/>
    <mergeCell ref="D4:D5"/>
    <mergeCell ref="F4:F5"/>
    <mergeCell ref="G4:G5"/>
    <mergeCell ref="H4:H5"/>
  </mergeCells>
  <phoneticPr fontId="8" type="noConversion"/>
  <pageMargins left="0.7" right="0.7" top="0.75" bottom="0.75" header="0.3" footer="0.3"/>
  <pageSetup paperSize="9" scale="94"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Q76"/>
  <sheetViews>
    <sheetView workbookViewId="0">
      <selection activeCell="B69" sqref="B69:P74"/>
    </sheetView>
  </sheetViews>
  <sheetFormatPr defaultRowHeight="13.5"/>
  <cols>
    <col min="1" max="1" width="7.75" style="15" customWidth="1"/>
    <col min="2" max="2" width="23.625" style="15" customWidth="1"/>
    <col min="3" max="3" width="14.875" style="15" customWidth="1"/>
    <col min="4" max="4" width="19.25" style="15" customWidth="1"/>
    <col min="5" max="5" width="0.125" style="15" hidden="1" customWidth="1"/>
    <col min="6" max="6" width="19.25" style="15" hidden="1" customWidth="1"/>
    <col min="7" max="7" width="28.125" style="15" hidden="1" customWidth="1"/>
    <col min="8" max="8" width="0.125" style="15" hidden="1" customWidth="1"/>
    <col min="9" max="9" width="11.375" style="15" hidden="1" customWidth="1"/>
    <col min="10" max="10" width="13.375" style="15" hidden="1" customWidth="1"/>
    <col min="11" max="11" width="16.375" style="15" hidden="1" customWidth="1"/>
    <col min="12" max="12" width="15" style="15" hidden="1" customWidth="1"/>
    <col min="13" max="13" width="14.375" style="15" hidden="1" customWidth="1"/>
    <col min="14" max="14" width="11.375" style="15" hidden="1" customWidth="1"/>
    <col min="15" max="15" width="13.375" style="15" hidden="1" customWidth="1"/>
    <col min="16" max="16" width="17.75" style="15" customWidth="1"/>
    <col min="17" max="17" width="15.375" style="15" customWidth="1"/>
    <col min="18" max="16384" width="9" style="15"/>
  </cols>
  <sheetData>
    <row r="1" spans="1:17">
      <c r="A1" s="23" t="s">
        <v>439</v>
      </c>
    </row>
    <row r="2" spans="1:17" ht="50.25" customHeight="1">
      <c r="A2" s="153" t="s">
        <v>440</v>
      </c>
      <c r="B2" s="154"/>
      <c r="C2" s="154"/>
      <c r="D2" s="154"/>
      <c r="E2" s="154"/>
      <c r="F2" s="154"/>
      <c r="G2" s="154"/>
      <c r="H2" s="155"/>
      <c r="I2" s="155"/>
      <c r="J2" s="155"/>
      <c r="K2" s="155"/>
      <c r="L2" s="155"/>
      <c r="M2" s="155"/>
      <c r="N2" s="155"/>
      <c r="O2" s="155"/>
      <c r="P2" s="155"/>
      <c r="Q2" s="120"/>
    </row>
    <row r="3" spans="1:17" ht="141.75" customHeight="1">
      <c r="A3" s="156" t="s">
        <v>441</v>
      </c>
      <c r="B3" s="157"/>
      <c r="C3" s="157"/>
      <c r="D3" s="157"/>
      <c r="E3" s="157"/>
      <c r="F3" s="157"/>
      <c r="G3" s="157"/>
      <c r="H3" s="157"/>
      <c r="I3" s="157"/>
      <c r="J3" s="157"/>
      <c r="K3" s="157"/>
      <c r="L3" s="157"/>
      <c r="M3" s="157"/>
      <c r="N3" s="157"/>
      <c r="O3" s="157"/>
      <c r="P3" s="157"/>
      <c r="Q3" s="157"/>
    </row>
    <row r="4" spans="1:17" ht="53.25" customHeight="1">
      <c r="A4" s="131" t="s">
        <v>1</v>
      </c>
      <c r="B4" s="131" t="s">
        <v>2</v>
      </c>
      <c r="C4" s="131" t="s">
        <v>442</v>
      </c>
      <c r="D4" s="131" t="s">
        <v>4</v>
      </c>
      <c r="E4" s="18" t="s">
        <v>5</v>
      </c>
      <c r="F4" s="131" t="s">
        <v>6</v>
      </c>
      <c r="G4" s="131" t="s">
        <v>7</v>
      </c>
      <c r="H4" s="131" t="s">
        <v>369</v>
      </c>
      <c r="I4" s="131" t="s">
        <v>410</v>
      </c>
      <c r="J4" s="158" t="s">
        <v>443</v>
      </c>
      <c r="K4" s="131" t="s">
        <v>444</v>
      </c>
      <c r="L4" s="29" t="s">
        <v>445</v>
      </c>
      <c r="M4" s="140" t="s">
        <v>446</v>
      </c>
      <c r="N4" s="132"/>
      <c r="O4" s="131" t="s">
        <v>386</v>
      </c>
      <c r="P4" s="131" t="s">
        <v>460</v>
      </c>
      <c r="Q4" s="131" t="s">
        <v>5</v>
      </c>
    </row>
    <row r="5" spans="1:17" ht="84.75" hidden="1" customHeight="1">
      <c r="A5" s="132"/>
      <c r="B5" s="132"/>
      <c r="C5" s="132"/>
      <c r="D5" s="132"/>
      <c r="E5" s="18"/>
      <c r="F5" s="132"/>
      <c r="G5" s="132"/>
      <c r="H5" s="132"/>
      <c r="I5" s="132"/>
      <c r="J5" s="132"/>
      <c r="K5" s="132"/>
      <c r="L5" s="29" t="s">
        <v>447</v>
      </c>
      <c r="M5" s="29" t="s">
        <v>448</v>
      </c>
      <c r="N5" s="29" t="s">
        <v>449</v>
      </c>
      <c r="O5" s="132"/>
      <c r="P5" s="132"/>
      <c r="Q5" s="132"/>
    </row>
    <row r="6" spans="1:17" ht="41.25" hidden="1" customHeight="1">
      <c r="A6" s="25" t="s">
        <v>405</v>
      </c>
      <c r="B6" s="24"/>
      <c r="C6" s="24">
        <f>SUM(C7:C76)</f>
        <v>261381</v>
      </c>
      <c r="D6" s="24"/>
      <c r="E6" s="18"/>
      <c r="F6" s="24"/>
      <c r="G6" s="24"/>
      <c r="H6" s="24"/>
      <c r="I6" s="24">
        <f>SUM(I7:I76)</f>
        <v>46</v>
      </c>
      <c r="J6" s="24"/>
      <c r="K6" s="24">
        <f>SUM(K7:K76)</f>
        <v>5.1377999999999995</v>
      </c>
      <c r="L6" s="31">
        <f>SUM(L7:L76)</f>
        <v>9177</v>
      </c>
      <c r="M6" s="31">
        <f>SUM(M7:M76)</f>
        <v>2622</v>
      </c>
      <c r="N6" s="31">
        <f>SUM(N7:N76)</f>
        <v>1310.9999999999998</v>
      </c>
      <c r="O6" s="32">
        <f>SUM(O7:O76)</f>
        <v>13109.999999999998</v>
      </c>
      <c r="P6" s="32"/>
      <c r="Q6" s="24"/>
    </row>
    <row r="7" spans="1:17" ht="44.25" customHeight="1">
      <c r="A7" s="18">
        <v>1</v>
      </c>
      <c r="B7" s="26" t="s">
        <v>25</v>
      </c>
      <c r="C7" s="27">
        <v>1682</v>
      </c>
      <c r="D7" s="27">
        <v>209845</v>
      </c>
      <c r="E7" s="27" t="s">
        <v>9</v>
      </c>
      <c r="F7" s="27">
        <v>56101</v>
      </c>
      <c r="G7" s="28">
        <v>2273</v>
      </c>
      <c r="H7" s="28" t="s">
        <v>374</v>
      </c>
      <c r="I7" s="27">
        <v>2</v>
      </c>
      <c r="J7" s="27">
        <v>4.68</v>
      </c>
      <c r="K7" s="27">
        <v>4.6800000000000001E-2</v>
      </c>
      <c r="L7" s="33">
        <f>13110*0.7*C7/261381</f>
        <v>59.054460729739347</v>
      </c>
      <c r="M7" s="33">
        <f>13110*0.2*I7/46</f>
        <v>114</v>
      </c>
      <c r="N7" s="33">
        <f>13110*0.1*K7/5.1378</f>
        <v>11.941842812098564</v>
      </c>
      <c r="O7" s="34">
        <f t="shared" ref="O7:O71" si="0">L7+M7+N7</f>
        <v>184.9963035418379</v>
      </c>
      <c r="P7" s="34" t="s">
        <v>408</v>
      </c>
      <c r="Q7" s="28" t="s">
        <v>450</v>
      </c>
    </row>
    <row r="8" spans="1:17" ht="46.5" customHeight="1">
      <c r="A8" s="18">
        <v>2</v>
      </c>
      <c r="B8" s="26" t="s">
        <v>26</v>
      </c>
      <c r="C8" s="27">
        <v>1953</v>
      </c>
      <c r="D8" s="27">
        <v>51948</v>
      </c>
      <c r="E8" s="27" t="s">
        <v>9</v>
      </c>
      <c r="F8" s="27">
        <v>18759</v>
      </c>
      <c r="G8" s="28">
        <v>1100</v>
      </c>
      <c r="H8" s="28" t="s">
        <v>375</v>
      </c>
      <c r="I8" s="27">
        <v>0</v>
      </c>
      <c r="J8" s="27">
        <v>4.68</v>
      </c>
      <c r="K8" s="27">
        <v>4.6800000000000001E-2</v>
      </c>
      <c r="L8" s="33">
        <f t="shared" ref="L8:L71" si="1">13110*0.7*C8/261381</f>
        <v>68.569180621391766</v>
      </c>
      <c r="M8" s="33">
        <f t="shared" ref="M8:M71" si="2">13110*0.2*I8/46</f>
        <v>0</v>
      </c>
      <c r="N8" s="33">
        <f t="shared" ref="N8:N71" si="3">13110*0.1*K8/5.1378</f>
        <v>11.941842812098564</v>
      </c>
      <c r="O8" s="34">
        <f t="shared" si="0"/>
        <v>80.511023433490323</v>
      </c>
      <c r="P8" s="34" t="s">
        <v>408</v>
      </c>
      <c r="Q8" s="28" t="s">
        <v>450</v>
      </c>
    </row>
    <row r="9" spans="1:17" ht="48" customHeight="1">
      <c r="A9" s="18">
        <v>3</v>
      </c>
      <c r="B9" s="26" t="s">
        <v>31</v>
      </c>
      <c r="C9" s="27">
        <v>1820</v>
      </c>
      <c r="D9" s="27">
        <v>340000</v>
      </c>
      <c r="E9" s="27" t="s">
        <v>9</v>
      </c>
      <c r="F9" s="27">
        <v>43940</v>
      </c>
      <c r="G9" s="28">
        <v>2966</v>
      </c>
      <c r="H9" s="28" t="s">
        <v>374</v>
      </c>
      <c r="I9" s="27">
        <v>2</v>
      </c>
      <c r="J9" s="27">
        <v>4.68</v>
      </c>
      <c r="K9" s="27">
        <v>4.6800000000000001E-2</v>
      </c>
      <c r="L9" s="33">
        <f t="shared" si="1"/>
        <v>63.899594844307735</v>
      </c>
      <c r="M9" s="33">
        <f t="shared" si="2"/>
        <v>114</v>
      </c>
      <c r="N9" s="33">
        <f t="shared" si="3"/>
        <v>11.941842812098564</v>
      </c>
      <c r="O9" s="34">
        <f t="shared" si="0"/>
        <v>189.8414376564063</v>
      </c>
      <c r="P9" s="34" t="s">
        <v>408</v>
      </c>
      <c r="Q9" s="28" t="s">
        <v>450</v>
      </c>
    </row>
    <row r="10" spans="1:17" ht="48" hidden="1" customHeight="1">
      <c r="A10" s="18">
        <v>4</v>
      </c>
      <c r="B10" s="26" t="s">
        <v>10</v>
      </c>
      <c r="C10" s="27">
        <v>1605</v>
      </c>
      <c r="D10" s="27">
        <v>42624</v>
      </c>
      <c r="E10" s="27" t="s">
        <v>9</v>
      </c>
      <c r="F10" s="27">
        <v>15161</v>
      </c>
      <c r="G10" s="28">
        <v>429.6</v>
      </c>
      <c r="H10" s="28"/>
      <c r="I10" s="27">
        <v>0</v>
      </c>
      <c r="J10" s="27">
        <v>4.68</v>
      </c>
      <c r="K10" s="27">
        <v>4.6800000000000001E-2</v>
      </c>
      <c r="L10" s="33">
        <f t="shared" si="1"/>
        <v>56.351016332480171</v>
      </c>
      <c r="M10" s="33">
        <f t="shared" si="2"/>
        <v>0</v>
      </c>
      <c r="N10" s="33">
        <f t="shared" si="3"/>
        <v>11.941842812098564</v>
      </c>
      <c r="O10" s="34">
        <f t="shared" si="0"/>
        <v>68.292859144578728</v>
      </c>
      <c r="P10" s="34"/>
      <c r="Q10" s="28" t="s">
        <v>451</v>
      </c>
    </row>
    <row r="11" spans="1:17" ht="63" customHeight="1">
      <c r="A11" s="18">
        <v>5</v>
      </c>
      <c r="B11" s="26" t="s">
        <v>34</v>
      </c>
      <c r="C11" s="27">
        <v>3728</v>
      </c>
      <c r="D11" s="27">
        <v>42079.7</v>
      </c>
      <c r="E11" s="27" t="s">
        <v>9</v>
      </c>
      <c r="F11" s="27">
        <v>32646</v>
      </c>
      <c r="G11" s="28">
        <v>3654.45</v>
      </c>
      <c r="H11" s="28" t="s">
        <v>374</v>
      </c>
      <c r="I11" s="27">
        <v>3</v>
      </c>
      <c r="J11" s="27" t="s">
        <v>376</v>
      </c>
      <c r="K11" s="35">
        <v>0</v>
      </c>
      <c r="L11" s="33">
        <f t="shared" si="1"/>
        <v>130.88884042834025</v>
      </c>
      <c r="M11" s="33">
        <f t="shared" si="2"/>
        <v>171</v>
      </c>
      <c r="N11" s="33">
        <f t="shared" si="3"/>
        <v>0</v>
      </c>
      <c r="O11" s="34">
        <f t="shared" si="0"/>
        <v>301.88884042834025</v>
      </c>
      <c r="P11" s="34" t="s">
        <v>408</v>
      </c>
      <c r="Q11" s="28" t="s">
        <v>450</v>
      </c>
    </row>
    <row r="12" spans="1:17" ht="50.25" hidden="1" customHeight="1">
      <c r="A12" s="18">
        <v>6</v>
      </c>
      <c r="B12" s="26" t="s">
        <v>36</v>
      </c>
      <c r="C12" s="27">
        <v>1374</v>
      </c>
      <c r="D12" s="27">
        <v>29059.56</v>
      </c>
      <c r="E12" s="27" t="s">
        <v>9</v>
      </c>
      <c r="F12" s="27">
        <v>32396.57</v>
      </c>
      <c r="G12" s="28">
        <v>166.02</v>
      </c>
      <c r="H12" s="28"/>
      <c r="I12" s="27">
        <v>0</v>
      </c>
      <c r="J12" s="27" t="s">
        <v>376</v>
      </c>
      <c r="K12" s="35">
        <v>0</v>
      </c>
      <c r="L12" s="33">
        <f t="shared" si="1"/>
        <v>48.24068314070265</v>
      </c>
      <c r="M12" s="33">
        <f t="shared" si="2"/>
        <v>0</v>
      </c>
      <c r="N12" s="33">
        <f t="shared" si="3"/>
        <v>0</v>
      </c>
      <c r="O12" s="34">
        <f t="shared" si="0"/>
        <v>48.24068314070265</v>
      </c>
      <c r="P12" s="34"/>
      <c r="Q12" s="26" t="s">
        <v>452</v>
      </c>
    </row>
    <row r="13" spans="1:17" ht="42.75" hidden="1" customHeight="1">
      <c r="A13" s="18">
        <v>7</v>
      </c>
      <c r="B13" s="26" t="s">
        <v>45</v>
      </c>
      <c r="C13" s="27">
        <v>3750</v>
      </c>
      <c r="D13" s="27">
        <v>25005.11</v>
      </c>
      <c r="E13" s="27" t="s">
        <v>9</v>
      </c>
      <c r="F13" s="27">
        <v>21628</v>
      </c>
      <c r="G13" s="28">
        <v>467.39</v>
      </c>
      <c r="H13" s="28" t="s">
        <v>375</v>
      </c>
      <c r="I13" s="27">
        <v>1</v>
      </c>
      <c r="J13" s="27" t="s">
        <v>376</v>
      </c>
      <c r="K13" s="35">
        <v>0</v>
      </c>
      <c r="L13" s="33">
        <f t="shared" si="1"/>
        <v>131.66125311327144</v>
      </c>
      <c r="M13" s="33">
        <f t="shared" si="2"/>
        <v>57</v>
      </c>
      <c r="N13" s="33">
        <f t="shared" si="3"/>
        <v>0</v>
      </c>
      <c r="O13" s="34">
        <f t="shared" si="0"/>
        <v>188.66125311327144</v>
      </c>
      <c r="P13" s="34"/>
      <c r="Q13" s="26" t="s">
        <v>452</v>
      </c>
    </row>
    <row r="14" spans="1:17" ht="33" hidden="1" customHeight="1">
      <c r="A14" s="18">
        <v>8</v>
      </c>
      <c r="B14" s="26" t="s">
        <v>53</v>
      </c>
      <c r="C14" s="27">
        <v>2922</v>
      </c>
      <c r="D14" s="27">
        <v>72604</v>
      </c>
      <c r="E14" s="27" t="s">
        <v>9</v>
      </c>
      <c r="F14" s="27">
        <v>12748</v>
      </c>
      <c r="G14" s="28">
        <v>662.15</v>
      </c>
      <c r="H14" s="28" t="s">
        <v>375</v>
      </c>
      <c r="I14" s="27">
        <v>1</v>
      </c>
      <c r="J14" s="27" t="s">
        <v>376</v>
      </c>
      <c r="K14" s="35">
        <v>0</v>
      </c>
      <c r="L14" s="33">
        <f t="shared" si="1"/>
        <v>102.5904484258611</v>
      </c>
      <c r="M14" s="33">
        <f t="shared" si="2"/>
        <v>57</v>
      </c>
      <c r="N14" s="33">
        <f t="shared" si="3"/>
        <v>0</v>
      </c>
      <c r="O14" s="34">
        <f t="shared" si="0"/>
        <v>159.5904484258611</v>
      </c>
      <c r="P14" s="34"/>
      <c r="Q14" s="28" t="s">
        <v>450</v>
      </c>
    </row>
    <row r="15" spans="1:17" ht="45" hidden="1" customHeight="1">
      <c r="A15" s="18">
        <v>9</v>
      </c>
      <c r="B15" s="26" t="s">
        <v>55</v>
      </c>
      <c r="C15" s="27">
        <v>3643</v>
      </c>
      <c r="D15" s="27">
        <v>69333</v>
      </c>
      <c r="E15" s="27" t="s">
        <v>9</v>
      </c>
      <c r="F15" s="27">
        <v>32905</v>
      </c>
      <c r="G15" s="28">
        <v>1094</v>
      </c>
      <c r="H15" s="28"/>
      <c r="I15" s="27">
        <v>0</v>
      </c>
      <c r="J15" s="27" t="s">
        <v>376</v>
      </c>
      <c r="K15" s="35">
        <v>0</v>
      </c>
      <c r="L15" s="33">
        <f t="shared" si="1"/>
        <v>127.90451869110609</v>
      </c>
      <c r="M15" s="33">
        <f t="shared" si="2"/>
        <v>0</v>
      </c>
      <c r="N15" s="33">
        <f t="shared" si="3"/>
        <v>0</v>
      </c>
      <c r="O15" s="34">
        <f t="shared" si="0"/>
        <v>127.90451869110609</v>
      </c>
      <c r="P15" s="34"/>
      <c r="Q15" s="28" t="s">
        <v>450</v>
      </c>
    </row>
    <row r="16" spans="1:17" ht="51" customHeight="1">
      <c r="A16" s="18">
        <v>10</v>
      </c>
      <c r="B16" s="26" t="s">
        <v>56</v>
      </c>
      <c r="C16" s="27">
        <v>7609</v>
      </c>
      <c r="D16" s="27">
        <v>166810</v>
      </c>
      <c r="E16" s="27" t="s">
        <v>9</v>
      </c>
      <c r="F16" s="27">
        <v>81454</v>
      </c>
      <c r="G16" s="28">
        <v>876</v>
      </c>
      <c r="H16" s="28"/>
      <c r="I16" s="27">
        <v>0</v>
      </c>
      <c r="J16" s="27" t="s">
        <v>376</v>
      </c>
      <c r="K16" s="35">
        <v>0</v>
      </c>
      <c r="L16" s="33">
        <f t="shared" si="1"/>
        <v>267.14945998370195</v>
      </c>
      <c r="M16" s="33">
        <f t="shared" si="2"/>
        <v>0</v>
      </c>
      <c r="N16" s="33">
        <f t="shared" si="3"/>
        <v>0</v>
      </c>
      <c r="O16" s="34">
        <f t="shared" si="0"/>
        <v>267.14945998370195</v>
      </c>
      <c r="P16" s="34" t="s">
        <v>408</v>
      </c>
      <c r="Q16" s="28" t="s">
        <v>450</v>
      </c>
    </row>
    <row r="17" spans="1:17" ht="48" customHeight="1">
      <c r="A17" s="18">
        <v>11</v>
      </c>
      <c r="B17" s="26" t="s">
        <v>453</v>
      </c>
      <c r="C17" s="27">
        <v>7940</v>
      </c>
      <c r="D17" s="27">
        <v>132000</v>
      </c>
      <c r="E17" s="27" t="s">
        <v>9</v>
      </c>
      <c r="F17" s="27">
        <v>53870</v>
      </c>
      <c r="G17" s="28">
        <v>1901.8</v>
      </c>
      <c r="H17" s="28"/>
      <c r="I17" s="27">
        <v>0</v>
      </c>
      <c r="J17" s="27" t="s">
        <v>376</v>
      </c>
      <c r="K17" s="35">
        <v>0</v>
      </c>
      <c r="L17" s="33">
        <f t="shared" si="1"/>
        <v>278.77075992516671</v>
      </c>
      <c r="M17" s="33">
        <f t="shared" si="2"/>
        <v>0</v>
      </c>
      <c r="N17" s="33">
        <f t="shared" si="3"/>
        <v>0</v>
      </c>
      <c r="O17" s="34">
        <f t="shared" si="0"/>
        <v>278.77075992516671</v>
      </c>
      <c r="P17" s="34" t="s">
        <v>408</v>
      </c>
      <c r="Q17" s="28" t="s">
        <v>450</v>
      </c>
    </row>
    <row r="18" spans="1:17" ht="43.5" hidden="1" customHeight="1">
      <c r="A18" s="18">
        <v>12</v>
      </c>
      <c r="B18" s="26" t="s">
        <v>454</v>
      </c>
      <c r="C18" s="27">
        <v>4923</v>
      </c>
      <c r="D18" s="27">
        <v>40632</v>
      </c>
      <c r="E18" s="27" t="s">
        <v>9</v>
      </c>
      <c r="F18" s="27">
        <v>16850</v>
      </c>
      <c r="G18" s="28">
        <v>813.86</v>
      </c>
      <c r="H18" s="27" t="s">
        <v>374</v>
      </c>
      <c r="I18" s="27">
        <v>2</v>
      </c>
      <c r="J18" s="27" t="s">
        <v>376</v>
      </c>
      <c r="K18" s="35">
        <v>0</v>
      </c>
      <c r="L18" s="33">
        <f t="shared" si="1"/>
        <v>172.84489308710275</v>
      </c>
      <c r="M18" s="33">
        <f t="shared" si="2"/>
        <v>114</v>
      </c>
      <c r="N18" s="33">
        <f t="shared" si="3"/>
        <v>0</v>
      </c>
      <c r="O18" s="34">
        <f t="shared" si="0"/>
        <v>286.84489308710272</v>
      </c>
      <c r="P18" s="34"/>
      <c r="Q18" s="26" t="s">
        <v>452</v>
      </c>
    </row>
    <row r="19" spans="1:17" ht="47.25" hidden="1" customHeight="1">
      <c r="A19" s="18">
        <v>13</v>
      </c>
      <c r="B19" s="26" t="s">
        <v>78</v>
      </c>
      <c r="C19" s="27">
        <v>1283</v>
      </c>
      <c r="D19" s="27">
        <v>110000</v>
      </c>
      <c r="E19" s="27" t="s">
        <v>9</v>
      </c>
      <c r="F19" s="27">
        <v>0</v>
      </c>
      <c r="G19" s="28">
        <v>392</v>
      </c>
      <c r="H19" s="27"/>
      <c r="I19" s="27">
        <v>0</v>
      </c>
      <c r="J19" s="27" t="s">
        <v>376</v>
      </c>
      <c r="K19" s="35">
        <v>0</v>
      </c>
      <c r="L19" s="33">
        <f t="shared" si="1"/>
        <v>45.045703398487262</v>
      </c>
      <c r="M19" s="33">
        <f t="shared" si="2"/>
        <v>0</v>
      </c>
      <c r="N19" s="33">
        <f t="shared" si="3"/>
        <v>0</v>
      </c>
      <c r="O19" s="34">
        <f t="shared" si="0"/>
        <v>45.045703398487262</v>
      </c>
      <c r="P19" s="34"/>
      <c r="Q19" s="28" t="s">
        <v>451</v>
      </c>
    </row>
    <row r="20" spans="1:17" ht="46.5" customHeight="1">
      <c r="A20" s="18">
        <v>14</v>
      </c>
      <c r="B20" s="26" t="s">
        <v>102</v>
      </c>
      <c r="C20" s="27">
        <v>1815</v>
      </c>
      <c r="D20" s="27">
        <v>193004</v>
      </c>
      <c r="E20" s="27" t="s">
        <v>9</v>
      </c>
      <c r="F20" s="27">
        <v>25954</v>
      </c>
      <c r="G20" s="28">
        <v>325</v>
      </c>
      <c r="H20" s="27" t="s">
        <v>375</v>
      </c>
      <c r="I20" s="27">
        <v>0</v>
      </c>
      <c r="J20" s="27" t="s">
        <v>376</v>
      </c>
      <c r="K20" s="35">
        <v>0</v>
      </c>
      <c r="L20" s="33">
        <f t="shared" si="1"/>
        <v>63.72404650682337</v>
      </c>
      <c r="M20" s="33">
        <f t="shared" si="2"/>
        <v>0</v>
      </c>
      <c r="N20" s="33">
        <f t="shared" si="3"/>
        <v>0</v>
      </c>
      <c r="O20" s="34">
        <f t="shared" si="0"/>
        <v>63.72404650682337</v>
      </c>
      <c r="P20" s="34" t="s">
        <v>408</v>
      </c>
      <c r="Q20" s="28" t="s">
        <v>450</v>
      </c>
    </row>
    <row r="21" spans="1:17" ht="47.25" hidden="1" customHeight="1">
      <c r="A21" s="18">
        <v>15</v>
      </c>
      <c r="B21" s="26" t="s">
        <v>108</v>
      </c>
      <c r="C21" s="27">
        <v>3884</v>
      </c>
      <c r="D21" s="27">
        <v>105600</v>
      </c>
      <c r="E21" s="27" t="s">
        <v>9</v>
      </c>
      <c r="F21" s="27">
        <v>71244</v>
      </c>
      <c r="G21" s="28">
        <v>927</v>
      </c>
      <c r="H21" s="27" t="s">
        <v>374</v>
      </c>
      <c r="I21" s="27">
        <v>1</v>
      </c>
      <c r="J21" s="27" t="s">
        <v>376</v>
      </c>
      <c r="K21" s="35">
        <v>0</v>
      </c>
      <c r="L21" s="33">
        <f t="shared" si="1"/>
        <v>136.36594855785233</v>
      </c>
      <c r="M21" s="33">
        <f t="shared" si="2"/>
        <v>57</v>
      </c>
      <c r="N21" s="33">
        <f t="shared" si="3"/>
        <v>0</v>
      </c>
      <c r="O21" s="34">
        <f t="shared" si="0"/>
        <v>193.36594855785233</v>
      </c>
      <c r="P21" s="34"/>
      <c r="Q21" s="28" t="s">
        <v>450</v>
      </c>
    </row>
    <row r="22" spans="1:17" ht="42" hidden="1" customHeight="1">
      <c r="A22" s="18">
        <v>16</v>
      </c>
      <c r="B22" s="26" t="s">
        <v>110</v>
      </c>
      <c r="C22" s="27">
        <v>3287</v>
      </c>
      <c r="D22" s="27">
        <v>134400</v>
      </c>
      <c r="E22" s="27" t="s">
        <v>9</v>
      </c>
      <c r="F22" s="27">
        <v>76200</v>
      </c>
      <c r="G22" s="28">
        <v>1208.93</v>
      </c>
      <c r="H22" s="27"/>
      <c r="I22" s="27">
        <v>0</v>
      </c>
      <c r="J22" s="27" t="s">
        <v>376</v>
      </c>
      <c r="K22" s="35">
        <v>0</v>
      </c>
      <c r="L22" s="33">
        <f t="shared" si="1"/>
        <v>115.40547706221952</v>
      </c>
      <c r="M22" s="33">
        <f t="shared" si="2"/>
        <v>0</v>
      </c>
      <c r="N22" s="33">
        <f t="shared" si="3"/>
        <v>0</v>
      </c>
      <c r="O22" s="34">
        <f t="shared" si="0"/>
        <v>115.40547706221952</v>
      </c>
      <c r="P22" s="34"/>
      <c r="Q22" s="28" t="s">
        <v>451</v>
      </c>
    </row>
    <row r="23" spans="1:17" ht="41.25" customHeight="1">
      <c r="A23" s="18">
        <v>17</v>
      </c>
      <c r="B23" s="26" t="s">
        <v>116</v>
      </c>
      <c r="C23" s="27">
        <v>4465</v>
      </c>
      <c r="D23" s="27">
        <v>161196</v>
      </c>
      <c r="E23" s="27" t="s">
        <v>9</v>
      </c>
      <c r="F23" s="27">
        <v>39001</v>
      </c>
      <c r="G23" s="28">
        <v>2218.42</v>
      </c>
      <c r="H23" s="27" t="s">
        <v>375</v>
      </c>
      <c r="I23" s="27">
        <v>2</v>
      </c>
      <c r="J23" s="27" t="s">
        <v>376</v>
      </c>
      <c r="K23" s="35">
        <v>0</v>
      </c>
      <c r="L23" s="33">
        <f t="shared" si="1"/>
        <v>156.76466537353519</v>
      </c>
      <c r="M23" s="33">
        <f t="shared" si="2"/>
        <v>114</v>
      </c>
      <c r="N23" s="33">
        <f t="shared" si="3"/>
        <v>0</v>
      </c>
      <c r="O23" s="34">
        <f t="shared" si="0"/>
        <v>270.76466537353519</v>
      </c>
      <c r="P23" s="34" t="s">
        <v>408</v>
      </c>
      <c r="Q23" s="28" t="s">
        <v>450</v>
      </c>
    </row>
    <row r="24" spans="1:17" ht="39" hidden="1" customHeight="1">
      <c r="A24" s="18">
        <v>18</v>
      </c>
      <c r="B24" s="26" t="s">
        <v>127</v>
      </c>
      <c r="C24" s="27">
        <v>6273</v>
      </c>
      <c r="D24" s="27">
        <v>237920</v>
      </c>
      <c r="E24" s="27" t="s">
        <v>9</v>
      </c>
      <c r="F24" s="27">
        <v>112230.39999999999</v>
      </c>
      <c r="G24" s="28">
        <v>1569</v>
      </c>
      <c r="H24" s="27" t="s">
        <v>374</v>
      </c>
      <c r="I24" s="27">
        <v>2</v>
      </c>
      <c r="J24" s="27" t="s">
        <v>376</v>
      </c>
      <c r="K24" s="35">
        <v>0</v>
      </c>
      <c r="L24" s="33">
        <f t="shared" si="1"/>
        <v>220.24294420788044</v>
      </c>
      <c r="M24" s="33">
        <f t="shared" si="2"/>
        <v>114</v>
      </c>
      <c r="N24" s="33">
        <f t="shared" si="3"/>
        <v>0</v>
      </c>
      <c r="O24" s="34">
        <f t="shared" si="0"/>
        <v>334.24294420788044</v>
      </c>
      <c r="P24" s="34"/>
      <c r="Q24" s="28" t="s">
        <v>450</v>
      </c>
    </row>
    <row r="25" spans="1:17" ht="43.5" hidden="1" customHeight="1">
      <c r="A25" s="18">
        <v>19</v>
      </c>
      <c r="B25" s="26" t="s">
        <v>128</v>
      </c>
      <c r="C25" s="27">
        <v>3301</v>
      </c>
      <c r="D25" s="27">
        <v>66681.350000000006</v>
      </c>
      <c r="E25" s="27" t="s">
        <v>9</v>
      </c>
      <c r="F25" s="27">
        <v>30170</v>
      </c>
      <c r="G25" s="28">
        <v>1756.22</v>
      </c>
      <c r="H25" s="27" t="s">
        <v>375</v>
      </c>
      <c r="I25" s="27">
        <v>0</v>
      </c>
      <c r="J25" s="27" t="s">
        <v>376</v>
      </c>
      <c r="K25" s="35">
        <v>0</v>
      </c>
      <c r="L25" s="33">
        <f t="shared" si="1"/>
        <v>115.89701240717574</v>
      </c>
      <c r="M25" s="33">
        <f t="shared" si="2"/>
        <v>0</v>
      </c>
      <c r="N25" s="33">
        <f t="shared" si="3"/>
        <v>0</v>
      </c>
      <c r="O25" s="34">
        <f t="shared" si="0"/>
        <v>115.89701240717574</v>
      </c>
      <c r="P25" s="34"/>
      <c r="Q25" s="28" t="s">
        <v>450</v>
      </c>
    </row>
    <row r="26" spans="1:17" ht="50.25" customHeight="1">
      <c r="A26" s="18">
        <v>20</v>
      </c>
      <c r="B26" s="26" t="s">
        <v>143</v>
      </c>
      <c r="C26" s="27">
        <v>2464</v>
      </c>
      <c r="D26" s="27">
        <v>81345</v>
      </c>
      <c r="E26" s="27" t="s">
        <v>9</v>
      </c>
      <c r="F26" s="27">
        <v>49467</v>
      </c>
      <c r="G26" s="28">
        <v>831</v>
      </c>
      <c r="H26" s="27"/>
      <c r="I26" s="27">
        <v>0</v>
      </c>
      <c r="J26" s="27" t="s">
        <v>376</v>
      </c>
      <c r="K26" s="35">
        <v>0</v>
      </c>
      <c r="L26" s="33">
        <f t="shared" si="1"/>
        <v>86.510220712293545</v>
      </c>
      <c r="M26" s="33">
        <f t="shared" si="2"/>
        <v>0</v>
      </c>
      <c r="N26" s="33">
        <f t="shared" si="3"/>
        <v>0</v>
      </c>
      <c r="O26" s="34">
        <f t="shared" si="0"/>
        <v>86.510220712293545</v>
      </c>
      <c r="P26" s="34" t="s">
        <v>408</v>
      </c>
      <c r="Q26" s="28" t="s">
        <v>450</v>
      </c>
    </row>
    <row r="27" spans="1:17" ht="43.5" hidden="1" customHeight="1">
      <c r="A27" s="18">
        <v>21</v>
      </c>
      <c r="B27" s="26" t="s">
        <v>149</v>
      </c>
      <c r="C27" s="27">
        <v>1315</v>
      </c>
      <c r="D27" s="27">
        <v>95031.22</v>
      </c>
      <c r="E27" s="27" t="s">
        <v>9</v>
      </c>
      <c r="F27" s="27">
        <v>44758.81</v>
      </c>
      <c r="G27" s="28">
        <v>1110</v>
      </c>
      <c r="H27" s="27"/>
      <c r="I27" s="27">
        <v>0</v>
      </c>
      <c r="J27" s="27" t="s">
        <v>376</v>
      </c>
      <c r="K27" s="35">
        <v>0</v>
      </c>
      <c r="L27" s="33">
        <f t="shared" si="1"/>
        <v>46.169212758387182</v>
      </c>
      <c r="M27" s="33">
        <f t="shared" si="2"/>
        <v>0</v>
      </c>
      <c r="N27" s="33">
        <f t="shared" si="3"/>
        <v>0</v>
      </c>
      <c r="O27" s="34">
        <f t="shared" si="0"/>
        <v>46.169212758387182</v>
      </c>
      <c r="P27" s="34"/>
      <c r="Q27" s="28" t="s">
        <v>451</v>
      </c>
    </row>
    <row r="28" spans="1:17" ht="48.75" hidden="1" customHeight="1">
      <c r="A28" s="18">
        <v>22</v>
      </c>
      <c r="B28" s="26" t="s">
        <v>151</v>
      </c>
      <c r="C28" s="27">
        <v>3700</v>
      </c>
      <c r="D28" s="27">
        <v>111888</v>
      </c>
      <c r="E28" s="27" t="s">
        <v>9</v>
      </c>
      <c r="F28" s="27">
        <v>56983</v>
      </c>
      <c r="G28" s="28">
        <v>2150</v>
      </c>
      <c r="H28" s="27" t="s">
        <v>375</v>
      </c>
      <c r="I28" s="27">
        <v>0</v>
      </c>
      <c r="J28" s="27" t="s">
        <v>376</v>
      </c>
      <c r="K28" s="35">
        <v>0</v>
      </c>
      <c r="L28" s="33">
        <f t="shared" si="1"/>
        <v>129.90576973842781</v>
      </c>
      <c r="M28" s="33">
        <f t="shared" si="2"/>
        <v>0</v>
      </c>
      <c r="N28" s="33">
        <f t="shared" si="3"/>
        <v>0</v>
      </c>
      <c r="O28" s="34">
        <f t="shared" si="0"/>
        <v>129.90576973842781</v>
      </c>
      <c r="P28" s="34"/>
      <c r="Q28" s="28" t="s">
        <v>450</v>
      </c>
    </row>
    <row r="29" spans="1:17" ht="42" hidden="1" customHeight="1">
      <c r="A29" s="18">
        <v>23</v>
      </c>
      <c r="B29" s="26" t="s">
        <v>157</v>
      </c>
      <c r="C29" s="27">
        <v>2495</v>
      </c>
      <c r="D29" s="27">
        <v>66700</v>
      </c>
      <c r="E29" s="27" t="s">
        <v>9</v>
      </c>
      <c r="F29" s="27">
        <v>42578</v>
      </c>
      <c r="G29" s="28">
        <v>1500</v>
      </c>
      <c r="H29" s="27" t="s">
        <v>375</v>
      </c>
      <c r="I29" s="27">
        <v>0</v>
      </c>
      <c r="J29" s="27" t="s">
        <v>376</v>
      </c>
      <c r="K29" s="35">
        <v>0</v>
      </c>
      <c r="L29" s="33">
        <f t="shared" si="1"/>
        <v>87.59862040469659</v>
      </c>
      <c r="M29" s="33">
        <f t="shared" si="2"/>
        <v>0</v>
      </c>
      <c r="N29" s="33">
        <f t="shared" si="3"/>
        <v>0</v>
      </c>
      <c r="O29" s="34">
        <f t="shared" si="0"/>
        <v>87.59862040469659</v>
      </c>
      <c r="P29" s="34"/>
      <c r="Q29" s="28" t="s">
        <v>450</v>
      </c>
    </row>
    <row r="30" spans="1:17" ht="41.25" hidden="1" customHeight="1">
      <c r="A30" s="18">
        <v>24</v>
      </c>
      <c r="B30" s="26" t="s">
        <v>159</v>
      </c>
      <c r="C30" s="27">
        <v>1488</v>
      </c>
      <c r="D30" s="27">
        <v>58201</v>
      </c>
      <c r="E30" s="27" t="s">
        <v>9</v>
      </c>
      <c r="F30" s="27">
        <v>18245</v>
      </c>
      <c r="G30" s="28">
        <v>392</v>
      </c>
      <c r="H30" s="27"/>
      <c r="I30" s="27">
        <v>0</v>
      </c>
      <c r="J30" s="27" t="s">
        <v>376</v>
      </c>
      <c r="K30" s="35">
        <v>0</v>
      </c>
      <c r="L30" s="33">
        <f t="shared" si="1"/>
        <v>52.243185235346104</v>
      </c>
      <c r="M30" s="33">
        <f t="shared" si="2"/>
        <v>0</v>
      </c>
      <c r="N30" s="33">
        <f t="shared" si="3"/>
        <v>0</v>
      </c>
      <c r="O30" s="34">
        <f t="shared" si="0"/>
        <v>52.243185235346104</v>
      </c>
      <c r="P30" s="34"/>
      <c r="Q30" s="28" t="s">
        <v>450</v>
      </c>
    </row>
    <row r="31" spans="1:17" ht="45.75" customHeight="1">
      <c r="A31" s="18">
        <v>25</v>
      </c>
      <c r="B31" s="26" t="s">
        <v>161</v>
      </c>
      <c r="C31" s="27">
        <v>11491</v>
      </c>
      <c r="D31" s="27">
        <v>419535</v>
      </c>
      <c r="E31" s="27" t="s">
        <v>9</v>
      </c>
      <c r="F31" s="27">
        <v>113962</v>
      </c>
      <c r="G31" s="28">
        <v>6217</v>
      </c>
      <c r="H31" s="27" t="s">
        <v>375</v>
      </c>
      <c r="I31" s="27">
        <v>1</v>
      </c>
      <c r="J31" s="27" t="s">
        <v>376</v>
      </c>
      <c r="K31" s="35">
        <v>0</v>
      </c>
      <c r="L31" s="33">
        <f t="shared" si="1"/>
        <v>403.44518920656054</v>
      </c>
      <c r="M31" s="33">
        <f t="shared" si="2"/>
        <v>57</v>
      </c>
      <c r="N31" s="33">
        <f t="shared" si="3"/>
        <v>0</v>
      </c>
      <c r="O31" s="34">
        <f t="shared" si="0"/>
        <v>460.44518920656054</v>
      </c>
      <c r="P31" s="34" t="s">
        <v>408</v>
      </c>
      <c r="Q31" s="28" t="s">
        <v>450</v>
      </c>
    </row>
    <row r="32" spans="1:17" ht="33.75" hidden="1" customHeight="1">
      <c r="A32" s="18">
        <v>26</v>
      </c>
      <c r="B32" s="26" t="s">
        <v>455</v>
      </c>
      <c r="C32" s="27">
        <v>7135</v>
      </c>
      <c r="D32" s="27">
        <v>61912</v>
      </c>
      <c r="E32" s="27" t="s">
        <v>9</v>
      </c>
      <c r="F32" s="27">
        <v>30859</v>
      </c>
      <c r="G32" s="28">
        <v>2654</v>
      </c>
      <c r="H32" s="27" t="s">
        <v>374</v>
      </c>
      <c r="I32" s="27">
        <v>1</v>
      </c>
      <c r="J32" s="27">
        <v>0</v>
      </c>
      <c r="K32" s="35">
        <v>0</v>
      </c>
      <c r="L32" s="33">
        <f t="shared" si="1"/>
        <v>250.50747759018444</v>
      </c>
      <c r="M32" s="33">
        <f t="shared" si="2"/>
        <v>57</v>
      </c>
      <c r="N32" s="33">
        <f t="shared" si="3"/>
        <v>0</v>
      </c>
      <c r="O32" s="34">
        <f t="shared" si="0"/>
        <v>307.50747759018441</v>
      </c>
      <c r="P32" s="34"/>
      <c r="Q32" s="28" t="s">
        <v>451</v>
      </c>
    </row>
    <row r="33" spans="1:17" ht="47.25" hidden="1" customHeight="1">
      <c r="A33" s="18">
        <v>27</v>
      </c>
      <c r="B33" s="26" t="s">
        <v>163</v>
      </c>
      <c r="C33" s="27">
        <v>1277</v>
      </c>
      <c r="D33" s="27">
        <v>45609</v>
      </c>
      <c r="E33" s="27" t="s">
        <v>9</v>
      </c>
      <c r="F33" s="27">
        <v>54000</v>
      </c>
      <c r="G33" s="28">
        <v>1603</v>
      </c>
      <c r="H33" s="27" t="s">
        <v>375</v>
      </c>
      <c r="I33" s="27">
        <v>0</v>
      </c>
      <c r="J33" s="27">
        <v>0</v>
      </c>
      <c r="K33" s="35">
        <v>0</v>
      </c>
      <c r="L33" s="33">
        <f t="shared" si="1"/>
        <v>44.835045393506029</v>
      </c>
      <c r="M33" s="33">
        <f t="shared" si="2"/>
        <v>0</v>
      </c>
      <c r="N33" s="33">
        <f t="shared" si="3"/>
        <v>0</v>
      </c>
      <c r="O33" s="34">
        <f t="shared" si="0"/>
        <v>44.835045393506029</v>
      </c>
      <c r="P33" s="34"/>
      <c r="Q33" s="28" t="s">
        <v>451</v>
      </c>
    </row>
    <row r="34" spans="1:17" ht="40.5" hidden="1" customHeight="1">
      <c r="A34" s="18">
        <v>28</v>
      </c>
      <c r="B34" s="26" t="s">
        <v>167</v>
      </c>
      <c r="C34" s="27">
        <v>6386</v>
      </c>
      <c r="D34" s="27">
        <v>92060</v>
      </c>
      <c r="E34" s="27" t="s">
        <v>9</v>
      </c>
      <c r="F34" s="27">
        <v>85095</v>
      </c>
      <c r="G34" s="28">
        <v>2359</v>
      </c>
      <c r="H34" s="27" t="s">
        <v>375</v>
      </c>
      <c r="I34" s="27">
        <v>2</v>
      </c>
      <c r="J34" s="27">
        <v>0</v>
      </c>
      <c r="K34" s="35">
        <v>0</v>
      </c>
      <c r="L34" s="33">
        <f t="shared" si="1"/>
        <v>224.21033663502703</v>
      </c>
      <c r="M34" s="33">
        <f t="shared" si="2"/>
        <v>114</v>
      </c>
      <c r="N34" s="33">
        <f t="shared" si="3"/>
        <v>0</v>
      </c>
      <c r="O34" s="34">
        <f t="shared" si="0"/>
        <v>338.21033663502703</v>
      </c>
      <c r="P34" s="34"/>
      <c r="Q34" s="28" t="s">
        <v>451</v>
      </c>
    </row>
    <row r="35" spans="1:17" ht="36.75" hidden="1" customHeight="1">
      <c r="A35" s="18">
        <v>29</v>
      </c>
      <c r="B35" s="26" t="s">
        <v>168</v>
      </c>
      <c r="C35" s="27">
        <v>6005</v>
      </c>
      <c r="D35" s="27">
        <v>48640</v>
      </c>
      <c r="E35" s="27" t="s">
        <v>9</v>
      </c>
      <c r="F35" s="27">
        <v>21109</v>
      </c>
      <c r="G35" s="28">
        <v>1500</v>
      </c>
      <c r="H35" s="27" t="s">
        <v>375</v>
      </c>
      <c r="I35" s="27">
        <v>0</v>
      </c>
      <c r="J35" s="27">
        <v>0</v>
      </c>
      <c r="K35" s="35">
        <v>0</v>
      </c>
      <c r="L35" s="33">
        <f t="shared" si="1"/>
        <v>210.83355331871866</v>
      </c>
      <c r="M35" s="33">
        <f t="shared" si="2"/>
        <v>0</v>
      </c>
      <c r="N35" s="33">
        <f t="shared" si="3"/>
        <v>0</v>
      </c>
      <c r="O35" s="34">
        <f t="shared" si="0"/>
        <v>210.83355331871866</v>
      </c>
      <c r="P35" s="34"/>
      <c r="Q35" s="28" t="s">
        <v>451</v>
      </c>
    </row>
    <row r="36" spans="1:17" ht="39.75" customHeight="1">
      <c r="A36" s="18">
        <v>30</v>
      </c>
      <c r="B36" s="26" t="s">
        <v>177</v>
      </c>
      <c r="C36" s="27">
        <v>4919</v>
      </c>
      <c r="D36" s="27">
        <v>167992</v>
      </c>
      <c r="E36" s="27" t="s">
        <v>9</v>
      </c>
      <c r="F36" s="27">
        <v>50991</v>
      </c>
      <c r="G36" s="28">
        <v>2075</v>
      </c>
      <c r="H36" s="27" t="s">
        <v>375</v>
      </c>
      <c r="I36" s="27">
        <v>0</v>
      </c>
      <c r="J36" s="27">
        <v>0</v>
      </c>
      <c r="K36" s="35">
        <v>0</v>
      </c>
      <c r="L36" s="33">
        <f t="shared" si="1"/>
        <v>172.70445441711524</v>
      </c>
      <c r="M36" s="33">
        <f t="shared" si="2"/>
        <v>0</v>
      </c>
      <c r="N36" s="33">
        <f t="shared" si="3"/>
        <v>0</v>
      </c>
      <c r="O36" s="34">
        <f t="shared" si="0"/>
        <v>172.70445441711524</v>
      </c>
      <c r="P36" s="34" t="s">
        <v>408</v>
      </c>
      <c r="Q36" s="28" t="s">
        <v>450</v>
      </c>
    </row>
    <row r="37" spans="1:17" ht="40.5" customHeight="1">
      <c r="A37" s="18">
        <v>31</v>
      </c>
      <c r="B37" s="26" t="s">
        <v>178</v>
      </c>
      <c r="C37" s="27">
        <v>3394</v>
      </c>
      <c r="D37" s="27">
        <v>113005</v>
      </c>
      <c r="E37" s="27" t="s">
        <v>9</v>
      </c>
      <c r="F37" s="27">
        <v>80479</v>
      </c>
      <c r="G37" s="28">
        <v>1742.73</v>
      </c>
      <c r="H37" s="27" t="s">
        <v>374</v>
      </c>
      <c r="I37" s="27">
        <v>1</v>
      </c>
      <c r="J37" s="27">
        <v>0</v>
      </c>
      <c r="K37" s="35">
        <v>0</v>
      </c>
      <c r="L37" s="33">
        <f t="shared" si="1"/>
        <v>119.16221148438487</v>
      </c>
      <c r="M37" s="33">
        <f t="shared" si="2"/>
        <v>57</v>
      </c>
      <c r="N37" s="33">
        <f t="shared" si="3"/>
        <v>0</v>
      </c>
      <c r="O37" s="34">
        <f t="shared" si="0"/>
        <v>176.16221148438487</v>
      </c>
      <c r="P37" s="34" t="s">
        <v>408</v>
      </c>
      <c r="Q37" s="28" t="s">
        <v>450</v>
      </c>
    </row>
    <row r="38" spans="1:17" ht="37.5" customHeight="1">
      <c r="A38" s="18">
        <v>32</v>
      </c>
      <c r="B38" s="26" t="s">
        <v>456</v>
      </c>
      <c r="C38" s="27">
        <v>2827</v>
      </c>
      <c r="D38" s="27">
        <v>108282</v>
      </c>
      <c r="E38" s="27" t="s">
        <v>9</v>
      </c>
      <c r="F38" s="27">
        <v>40994</v>
      </c>
      <c r="G38" s="28">
        <v>1516</v>
      </c>
      <c r="H38" s="27" t="s">
        <v>375</v>
      </c>
      <c r="I38" s="27">
        <v>1</v>
      </c>
      <c r="J38" s="27">
        <v>0</v>
      </c>
      <c r="K38" s="35">
        <v>0</v>
      </c>
      <c r="L38" s="33">
        <f t="shared" si="1"/>
        <v>99.255030013658228</v>
      </c>
      <c r="M38" s="33">
        <f t="shared" si="2"/>
        <v>57</v>
      </c>
      <c r="N38" s="33">
        <f t="shared" si="3"/>
        <v>0</v>
      </c>
      <c r="O38" s="34">
        <f t="shared" si="0"/>
        <v>156.25503001365823</v>
      </c>
      <c r="P38" s="34" t="s">
        <v>408</v>
      </c>
      <c r="Q38" s="28" t="s">
        <v>450</v>
      </c>
    </row>
    <row r="39" spans="1:17" ht="42" hidden="1" customHeight="1">
      <c r="A39" s="18">
        <v>33</v>
      </c>
      <c r="B39" s="26" t="s">
        <v>184</v>
      </c>
      <c r="C39" s="27">
        <v>1311</v>
      </c>
      <c r="D39" s="27">
        <v>214000</v>
      </c>
      <c r="E39" s="27" t="s">
        <v>9</v>
      </c>
      <c r="F39" s="27">
        <v>52000</v>
      </c>
      <c r="G39" s="28">
        <v>759.68</v>
      </c>
      <c r="H39" s="27"/>
      <c r="I39" s="27">
        <v>0</v>
      </c>
      <c r="J39" s="27">
        <v>9.2100000000000009</v>
      </c>
      <c r="K39" s="27">
        <v>9.2100000000000001E-2</v>
      </c>
      <c r="L39" s="33">
        <f t="shared" si="1"/>
        <v>46.028774088399693</v>
      </c>
      <c r="M39" s="33">
        <f t="shared" si="2"/>
        <v>0</v>
      </c>
      <c r="N39" s="33">
        <f t="shared" si="3"/>
        <v>23.500934252014478</v>
      </c>
      <c r="O39" s="34">
        <f t="shared" si="0"/>
        <v>69.529708340414174</v>
      </c>
      <c r="P39" s="34"/>
      <c r="Q39" s="26" t="s">
        <v>452</v>
      </c>
    </row>
    <row r="40" spans="1:17" ht="40.5" hidden="1" customHeight="1">
      <c r="A40" s="18">
        <v>34</v>
      </c>
      <c r="B40" s="26" t="s">
        <v>188</v>
      </c>
      <c r="C40" s="27">
        <v>4119</v>
      </c>
      <c r="D40" s="27">
        <v>21000</v>
      </c>
      <c r="E40" s="27" t="s">
        <v>9</v>
      </c>
      <c r="F40" s="27">
        <v>0</v>
      </c>
      <c r="G40" s="28">
        <v>245</v>
      </c>
      <c r="H40" s="27"/>
      <c r="I40" s="27">
        <v>0</v>
      </c>
      <c r="J40" s="27">
        <v>9.2100000000000009</v>
      </c>
      <c r="K40" s="27">
        <v>9.2100000000000001E-2</v>
      </c>
      <c r="L40" s="33">
        <f t="shared" si="1"/>
        <v>144.61672041961734</v>
      </c>
      <c r="M40" s="33">
        <f t="shared" si="2"/>
        <v>0</v>
      </c>
      <c r="N40" s="33">
        <f t="shared" si="3"/>
        <v>23.500934252014478</v>
      </c>
      <c r="O40" s="34">
        <f t="shared" si="0"/>
        <v>168.11765467163181</v>
      </c>
      <c r="P40" s="34"/>
      <c r="Q40" s="26" t="s">
        <v>457</v>
      </c>
    </row>
    <row r="41" spans="1:17" ht="42" hidden="1" customHeight="1">
      <c r="A41" s="18">
        <v>35</v>
      </c>
      <c r="B41" s="26" t="s">
        <v>190</v>
      </c>
      <c r="C41" s="27">
        <v>1717</v>
      </c>
      <c r="D41" s="27">
        <v>120000</v>
      </c>
      <c r="E41" s="27" t="s">
        <v>9</v>
      </c>
      <c r="F41" s="27">
        <v>68000</v>
      </c>
      <c r="G41" s="28">
        <v>1281</v>
      </c>
      <c r="H41" s="27" t="s">
        <v>375</v>
      </c>
      <c r="I41" s="27">
        <v>0</v>
      </c>
      <c r="J41" s="27">
        <v>9.2100000000000009</v>
      </c>
      <c r="K41" s="27">
        <v>9.2100000000000001E-2</v>
      </c>
      <c r="L41" s="33">
        <f t="shared" si="1"/>
        <v>60.28329909212988</v>
      </c>
      <c r="M41" s="33">
        <f t="shared" si="2"/>
        <v>0</v>
      </c>
      <c r="N41" s="33">
        <f t="shared" si="3"/>
        <v>23.500934252014478</v>
      </c>
      <c r="O41" s="34">
        <f t="shared" si="0"/>
        <v>83.784233344144354</v>
      </c>
      <c r="P41" s="34"/>
      <c r="Q41" s="28" t="s">
        <v>451</v>
      </c>
    </row>
    <row r="42" spans="1:17" ht="48.75" hidden="1" customHeight="1">
      <c r="A42" s="18">
        <v>36</v>
      </c>
      <c r="B42" s="26" t="s">
        <v>200</v>
      </c>
      <c r="C42" s="27">
        <v>2925</v>
      </c>
      <c r="D42" s="27">
        <v>58586</v>
      </c>
      <c r="E42" s="27" t="s">
        <v>9</v>
      </c>
      <c r="F42" s="27">
        <v>27572</v>
      </c>
      <c r="G42" s="28">
        <v>1044</v>
      </c>
      <c r="H42" s="27" t="s">
        <v>375</v>
      </c>
      <c r="I42" s="27">
        <v>0</v>
      </c>
      <c r="J42" s="27">
        <v>9.2100000000000009</v>
      </c>
      <c r="K42" s="27">
        <v>9.2100000000000001E-2</v>
      </c>
      <c r="L42" s="33">
        <f t="shared" si="1"/>
        <v>102.69577742835172</v>
      </c>
      <c r="M42" s="33">
        <f t="shared" si="2"/>
        <v>0</v>
      </c>
      <c r="N42" s="33">
        <f t="shared" si="3"/>
        <v>23.500934252014478</v>
      </c>
      <c r="O42" s="34">
        <f t="shared" si="0"/>
        <v>126.19671168036619</v>
      </c>
      <c r="P42" s="34"/>
      <c r="Q42" s="28" t="s">
        <v>450</v>
      </c>
    </row>
    <row r="43" spans="1:17" ht="45" customHeight="1">
      <c r="A43" s="18">
        <v>37</v>
      </c>
      <c r="B43" s="26" t="s">
        <v>204</v>
      </c>
      <c r="C43" s="27">
        <v>2556</v>
      </c>
      <c r="D43" s="27">
        <v>96173</v>
      </c>
      <c r="E43" s="27" t="s">
        <v>9</v>
      </c>
      <c r="F43" s="27">
        <v>46020</v>
      </c>
      <c r="G43" s="28">
        <v>1350</v>
      </c>
      <c r="H43" s="27" t="s">
        <v>374</v>
      </c>
      <c r="I43" s="27">
        <v>1</v>
      </c>
      <c r="J43" s="27">
        <v>9.2100000000000009</v>
      </c>
      <c r="K43" s="27">
        <v>9.2100000000000001E-2</v>
      </c>
      <c r="L43" s="33">
        <f t="shared" si="1"/>
        <v>89.740310122005809</v>
      </c>
      <c r="M43" s="33">
        <f t="shared" si="2"/>
        <v>57</v>
      </c>
      <c r="N43" s="33">
        <f t="shared" si="3"/>
        <v>23.500934252014478</v>
      </c>
      <c r="O43" s="34">
        <f t="shared" si="0"/>
        <v>170.24124437402028</v>
      </c>
      <c r="P43" s="34" t="s">
        <v>408</v>
      </c>
      <c r="Q43" s="28" t="s">
        <v>450</v>
      </c>
    </row>
    <row r="44" spans="1:17" ht="48.75" hidden="1" customHeight="1">
      <c r="A44" s="18">
        <v>38</v>
      </c>
      <c r="B44" s="26" t="s">
        <v>205</v>
      </c>
      <c r="C44" s="27">
        <v>4378</v>
      </c>
      <c r="D44" s="27">
        <v>57119</v>
      </c>
      <c r="E44" s="27" t="s">
        <v>9</v>
      </c>
      <c r="F44" s="27">
        <v>57115</v>
      </c>
      <c r="G44" s="28">
        <v>1750</v>
      </c>
      <c r="H44" s="27" t="s">
        <v>375</v>
      </c>
      <c r="I44" s="27">
        <v>0</v>
      </c>
      <c r="J44" s="27">
        <v>9.2100000000000009</v>
      </c>
      <c r="K44" s="27">
        <v>9.2100000000000001E-2</v>
      </c>
      <c r="L44" s="33">
        <f t="shared" si="1"/>
        <v>153.71012430130727</v>
      </c>
      <c r="M44" s="33">
        <f t="shared" si="2"/>
        <v>0</v>
      </c>
      <c r="N44" s="33">
        <f t="shared" si="3"/>
        <v>23.500934252014478</v>
      </c>
      <c r="O44" s="34">
        <f t="shared" si="0"/>
        <v>177.21105855332175</v>
      </c>
      <c r="P44" s="34"/>
      <c r="Q44" s="28" t="s">
        <v>451</v>
      </c>
    </row>
    <row r="45" spans="1:17" ht="48" customHeight="1">
      <c r="A45" s="18">
        <v>39</v>
      </c>
      <c r="B45" s="26" t="s">
        <v>206</v>
      </c>
      <c r="C45" s="27">
        <v>2431</v>
      </c>
      <c r="D45" s="27">
        <v>78925</v>
      </c>
      <c r="E45" s="27" t="s">
        <v>9</v>
      </c>
      <c r="F45" s="27">
        <v>26959</v>
      </c>
      <c r="G45" s="28">
        <v>1200</v>
      </c>
      <c r="H45" s="27" t="s">
        <v>374</v>
      </c>
      <c r="I45" s="27">
        <v>1</v>
      </c>
      <c r="J45" s="27">
        <v>9.2100000000000009</v>
      </c>
      <c r="K45" s="27">
        <v>9.2100000000000001E-2</v>
      </c>
      <c r="L45" s="33">
        <f t="shared" si="1"/>
        <v>85.351601684896764</v>
      </c>
      <c r="M45" s="33">
        <f t="shared" si="2"/>
        <v>57</v>
      </c>
      <c r="N45" s="33">
        <f t="shared" si="3"/>
        <v>23.500934252014478</v>
      </c>
      <c r="O45" s="34">
        <f t="shared" si="0"/>
        <v>165.85253593691124</v>
      </c>
      <c r="P45" s="34" t="s">
        <v>408</v>
      </c>
      <c r="Q45" s="28" t="s">
        <v>450</v>
      </c>
    </row>
    <row r="46" spans="1:17" ht="39" customHeight="1">
      <c r="A46" s="18">
        <v>40</v>
      </c>
      <c r="B46" s="26" t="s">
        <v>209</v>
      </c>
      <c r="C46" s="27">
        <v>6707</v>
      </c>
      <c r="D46" s="27">
        <v>231430</v>
      </c>
      <c r="E46" s="27" t="s">
        <v>9</v>
      </c>
      <c r="F46" s="27">
        <v>107134</v>
      </c>
      <c r="G46" s="28">
        <v>3601</v>
      </c>
      <c r="H46" s="27" t="s">
        <v>374</v>
      </c>
      <c r="I46" s="27">
        <v>4</v>
      </c>
      <c r="J46" s="27" t="s">
        <v>376</v>
      </c>
      <c r="K46" s="35">
        <v>0</v>
      </c>
      <c r="L46" s="33">
        <f t="shared" si="1"/>
        <v>235.48053990152306</v>
      </c>
      <c r="M46" s="33">
        <f t="shared" si="2"/>
        <v>228</v>
      </c>
      <c r="N46" s="33">
        <f t="shared" si="3"/>
        <v>0</v>
      </c>
      <c r="O46" s="34">
        <f t="shared" si="0"/>
        <v>463.48053990152306</v>
      </c>
      <c r="P46" s="34" t="s">
        <v>408</v>
      </c>
      <c r="Q46" s="28" t="s">
        <v>450</v>
      </c>
    </row>
    <row r="47" spans="1:17" ht="39.75" customHeight="1">
      <c r="A47" s="18">
        <v>41</v>
      </c>
      <c r="B47" s="26" t="s">
        <v>253</v>
      </c>
      <c r="C47" s="27">
        <v>3606</v>
      </c>
      <c r="D47" s="27">
        <v>147000</v>
      </c>
      <c r="E47" s="27" t="s">
        <v>9</v>
      </c>
      <c r="F47" s="27">
        <v>43816</v>
      </c>
      <c r="G47" s="28">
        <v>534</v>
      </c>
      <c r="H47" s="27"/>
      <c r="I47" s="27">
        <v>0</v>
      </c>
      <c r="J47" s="27" t="s">
        <v>376</v>
      </c>
      <c r="K47" s="35">
        <v>0</v>
      </c>
      <c r="L47" s="33">
        <f t="shared" si="1"/>
        <v>126.60546099372181</v>
      </c>
      <c r="M47" s="33">
        <f t="shared" si="2"/>
        <v>0</v>
      </c>
      <c r="N47" s="33">
        <f t="shared" si="3"/>
        <v>0</v>
      </c>
      <c r="O47" s="34">
        <f t="shared" si="0"/>
        <v>126.60546099372181</v>
      </c>
      <c r="P47" s="34" t="s">
        <v>408</v>
      </c>
      <c r="Q47" s="28" t="s">
        <v>450</v>
      </c>
    </row>
    <row r="48" spans="1:17" ht="47.25" hidden="1" customHeight="1">
      <c r="A48" s="18">
        <v>42</v>
      </c>
      <c r="B48" s="26" t="s">
        <v>254</v>
      </c>
      <c r="C48" s="27">
        <v>1755</v>
      </c>
      <c r="D48" s="27">
        <v>166667</v>
      </c>
      <c r="E48" s="27" t="s">
        <v>9</v>
      </c>
      <c r="F48" s="27">
        <v>19720</v>
      </c>
      <c r="G48" s="28">
        <v>181</v>
      </c>
      <c r="H48" s="27"/>
      <c r="I48" s="27">
        <v>0</v>
      </c>
      <c r="J48" s="27" t="s">
        <v>376</v>
      </c>
      <c r="K48" s="35">
        <v>0</v>
      </c>
      <c r="L48" s="33">
        <f t="shared" si="1"/>
        <v>61.617466457011027</v>
      </c>
      <c r="M48" s="33">
        <f t="shared" si="2"/>
        <v>0</v>
      </c>
      <c r="N48" s="33">
        <f t="shared" si="3"/>
        <v>0</v>
      </c>
      <c r="O48" s="34">
        <f t="shared" si="0"/>
        <v>61.617466457011027</v>
      </c>
      <c r="P48" s="34"/>
      <c r="Q48" s="28" t="s">
        <v>450</v>
      </c>
    </row>
    <row r="49" spans="1:17" ht="43.5" hidden="1" customHeight="1">
      <c r="A49" s="18">
        <v>43</v>
      </c>
      <c r="B49" s="26" t="s">
        <v>256</v>
      </c>
      <c r="C49" s="27">
        <v>3242</v>
      </c>
      <c r="D49" s="27">
        <v>42000</v>
      </c>
      <c r="E49" s="27" t="s">
        <v>9</v>
      </c>
      <c r="F49" s="27">
        <v>19582</v>
      </c>
      <c r="G49" s="28">
        <v>288</v>
      </c>
      <c r="H49" s="27"/>
      <c r="I49" s="27">
        <v>0</v>
      </c>
      <c r="J49" s="27" t="s">
        <v>376</v>
      </c>
      <c r="K49" s="35">
        <v>0</v>
      </c>
      <c r="L49" s="33">
        <f t="shared" si="1"/>
        <v>113.82554202486025</v>
      </c>
      <c r="M49" s="33">
        <f t="shared" si="2"/>
        <v>0</v>
      </c>
      <c r="N49" s="33">
        <f t="shared" si="3"/>
        <v>0</v>
      </c>
      <c r="O49" s="34">
        <f t="shared" si="0"/>
        <v>113.82554202486025</v>
      </c>
      <c r="P49" s="34"/>
      <c r="Q49" s="28" t="s">
        <v>450</v>
      </c>
    </row>
    <row r="50" spans="1:17" ht="37.5" customHeight="1">
      <c r="A50" s="18">
        <v>44</v>
      </c>
      <c r="B50" s="26" t="s">
        <v>259</v>
      </c>
      <c r="C50" s="27">
        <v>3535</v>
      </c>
      <c r="D50" s="27">
        <v>93000</v>
      </c>
      <c r="E50" s="27" t="s">
        <v>9</v>
      </c>
      <c r="F50" s="27">
        <v>25877</v>
      </c>
      <c r="G50" s="28">
        <v>2046</v>
      </c>
      <c r="H50" s="27"/>
      <c r="I50" s="27">
        <v>0</v>
      </c>
      <c r="J50" s="27" t="s">
        <v>376</v>
      </c>
      <c r="K50" s="35">
        <v>0</v>
      </c>
      <c r="L50" s="33">
        <f t="shared" si="1"/>
        <v>124.11267460144387</v>
      </c>
      <c r="M50" s="33">
        <f t="shared" si="2"/>
        <v>0</v>
      </c>
      <c r="N50" s="33">
        <f t="shared" si="3"/>
        <v>0</v>
      </c>
      <c r="O50" s="34">
        <f t="shared" si="0"/>
        <v>124.11267460144387</v>
      </c>
      <c r="P50" s="34" t="s">
        <v>408</v>
      </c>
      <c r="Q50" s="28" t="s">
        <v>450</v>
      </c>
    </row>
    <row r="51" spans="1:17" ht="28.5">
      <c r="A51" s="18">
        <v>45</v>
      </c>
      <c r="B51" s="26" t="s">
        <v>260</v>
      </c>
      <c r="C51" s="27">
        <v>1625</v>
      </c>
      <c r="D51" s="27">
        <v>46172</v>
      </c>
      <c r="E51" s="27" t="s">
        <v>9</v>
      </c>
      <c r="F51" s="27">
        <v>48527</v>
      </c>
      <c r="G51" s="28">
        <v>980</v>
      </c>
      <c r="H51" s="27"/>
      <c r="I51" s="27">
        <v>1</v>
      </c>
      <c r="J51" s="27">
        <v>10</v>
      </c>
      <c r="K51" s="27">
        <v>0.1</v>
      </c>
      <c r="L51" s="33">
        <f t="shared" si="1"/>
        <v>57.053209682417624</v>
      </c>
      <c r="M51" s="33">
        <f t="shared" si="2"/>
        <v>57</v>
      </c>
      <c r="N51" s="33">
        <f t="shared" si="3"/>
        <v>25.516758145509748</v>
      </c>
      <c r="O51" s="34">
        <f t="shared" si="0"/>
        <v>139.56996782792737</v>
      </c>
      <c r="P51" s="34" t="s">
        <v>408</v>
      </c>
      <c r="Q51" s="28" t="s">
        <v>450</v>
      </c>
    </row>
    <row r="52" spans="1:17" ht="34.5" customHeight="1">
      <c r="A52" s="18">
        <v>46</v>
      </c>
      <c r="B52" s="26" t="s">
        <v>267</v>
      </c>
      <c r="C52" s="27">
        <v>2173</v>
      </c>
      <c r="D52" s="27">
        <v>60000</v>
      </c>
      <c r="E52" s="27" t="s">
        <v>9</v>
      </c>
      <c r="F52" s="27">
        <v>29613</v>
      </c>
      <c r="G52" s="28">
        <v>0</v>
      </c>
      <c r="H52" s="27" t="s">
        <v>375</v>
      </c>
      <c r="I52" s="27">
        <v>0</v>
      </c>
      <c r="J52" s="27">
        <v>10</v>
      </c>
      <c r="K52" s="27">
        <v>0.1</v>
      </c>
      <c r="L52" s="33">
        <f t="shared" si="1"/>
        <v>76.293307470703681</v>
      </c>
      <c r="M52" s="33">
        <f t="shared" si="2"/>
        <v>0</v>
      </c>
      <c r="N52" s="33">
        <f t="shared" si="3"/>
        <v>25.516758145509748</v>
      </c>
      <c r="O52" s="34">
        <f t="shared" si="0"/>
        <v>101.81006561621342</v>
      </c>
      <c r="P52" s="34" t="s">
        <v>408</v>
      </c>
      <c r="Q52" s="28" t="s">
        <v>450</v>
      </c>
    </row>
    <row r="53" spans="1:17" ht="25.5" hidden="1" customHeight="1">
      <c r="A53" s="18">
        <v>47</v>
      </c>
      <c r="B53" s="26" t="s">
        <v>274</v>
      </c>
      <c r="C53" s="27">
        <v>2941</v>
      </c>
      <c r="D53" s="27">
        <v>90000</v>
      </c>
      <c r="E53" s="27" t="s">
        <v>9</v>
      </c>
      <c r="F53" s="27">
        <v>49300.2</v>
      </c>
      <c r="G53" s="28">
        <v>1826</v>
      </c>
      <c r="H53" s="27"/>
      <c r="I53" s="27">
        <v>0</v>
      </c>
      <c r="J53" s="27" t="s">
        <v>376</v>
      </c>
      <c r="K53" s="35">
        <v>0</v>
      </c>
      <c r="L53" s="33">
        <f t="shared" si="1"/>
        <v>103.25753210830167</v>
      </c>
      <c r="M53" s="33">
        <f t="shared" si="2"/>
        <v>0</v>
      </c>
      <c r="N53" s="33">
        <f t="shared" si="3"/>
        <v>0</v>
      </c>
      <c r="O53" s="34">
        <f t="shared" si="0"/>
        <v>103.25753210830167</v>
      </c>
      <c r="P53" s="34"/>
      <c r="Q53" s="28" t="s">
        <v>450</v>
      </c>
    </row>
    <row r="54" spans="1:17" ht="39" customHeight="1">
      <c r="A54" s="18">
        <v>48</v>
      </c>
      <c r="B54" s="26" t="s">
        <v>278</v>
      </c>
      <c r="C54" s="27">
        <v>1491</v>
      </c>
      <c r="D54" s="27">
        <v>186676</v>
      </c>
      <c r="E54" s="27" t="s">
        <v>9</v>
      </c>
      <c r="F54" s="27">
        <v>23371</v>
      </c>
      <c r="G54" s="28">
        <v>849</v>
      </c>
      <c r="H54" s="27" t="s">
        <v>375</v>
      </c>
      <c r="I54" s="27">
        <v>1</v>
      </c>
      <c r="J54" s="27" t="s">
        <v>376</v>
      </c>
      <c r="K54" s="27">
        <v>0</v>
      </c>
      <c r="L54" s="33">
        <f t="shared" si="1"/>
        <v>52.348514237836724</v>
      </c>
      <c r="M54" s="33">
        <f t="shared" si="2"/>
        <v>57</v>
      </c>
      <c r="N54" s="33">
        <f t="shared" si="3"/>
        <v>0</v>
      </c>
      <c r="O54" s="34">
        <f t="shared" si="0"/>
        <v>109.34851423783672</v>
      </c>
      <c r="P54" s="34" t="s">
        <v>408</v>
      </c>
      <c r="Q54" s="28" t="s">
        <v>450</v>
      </c>
    </row>
    <row r="55" spans="1:17" ht="42.75" customHeight="1">
      <c r="A55" s="18">
        <v>49</v>
      </c>
      <c r="B55" s="26" t="s">
        <v>280</v>
      </c>
      <c r="C55" s="27">
        <v>6068</v>
      </c>
      <c r="D55" s="27">
        <v>350000</v>
      </c>
      <c r="E55" s="27" t="s">
        <v>9</v>
      </c>
      <c r="F55" s="27">
        <v>83200</v>
      </c>
      <c r="G55" s="28">
        <v>2550</v>
      </c>
      <c r="H55" s="27" t="s">
        <v>375</v>
      </c>
      <c r="I55" s="27">
        <v>2</v>
      </c>
      <c r="J55" s="27" t="s">
        <v>376</v>
      </c>
      <c r="K55" s="35">
        <v>0</v>
      </c>
      <c r="L55" s="33">
        <f t="shared" si="1"/>
        <v>213.04546237102161</v>
      </c>
      <c r="M55" s="33">
        <f t="shared" si="2"/>
        <v>114</v>
      </c>
      <c r="N55" s="33">
        <f t="shared" si="3"/>
        <v>0</v>
      </c>
      <c r="O55" s="34">
        <f t="shared" si="0"/>
        <v>327.04546237102159</v>
      </c>
      <c r="P55" s="34" t="s">
        <v>408</v>
      </c>
      <c r="Q55" s="28" t="s">
        <v>450</v>
      </c>
    </row>
    <row r="56" spans="1:17" ht="36" customHeight="1">
      <c r="A56" s="18">
        <v>50</v>
      </c>
      <c r="B56" s="26" t="s">
        <v>458</v>
      </c>
      <c r="C56" s="27">
        <v>8024</v>
      </c>
      <c r="D56" s="27">
        <v>61630</v>
      </c>
      <c r="E56" s="27" t="s">
        <v>9</v>
      </c>
      <c r="F56" s="27">
        <v>53416</v>
      </c>
      <c r="G56" s="28">
        <v>3095.85</v>
      </c>
      <c r="H56" s="27" t="s">
        <v>374</v>
      </c>
      <c r="I56" s="27">
        <v>0</v>
      </c>
      <c r="J56" s="27" t="s">
        <v>376</v>
      </c>
      <c r="K56" s="27">
        <v>0</v>
      </c>
      <c r="L56" s="33">
        <f t="shared" si="1"/>
        <v>281.71997199490397</v>
      </c>
      <c r="M56" s="33">
        <f t="shared" si="2"/>
        <v>0</v>
      </c>
      <c r="N56" s="33">
        <f t="shared" si="3"/>
        <v>0</v>
      </c>
      <c r="O56" s="34">
        <f t="shared" si="0"/>
        <v>281.71997199490397</v>
      </c>
      <c r="P56" s="34" t="s">
        <v>408</v>
      </c>
      <c r="Q56" s="28" t="s">
        <v>450</v>
      </c>
    </row>
    <row r="57" spans="1:17" ht="36.75" customHeight="1">
      <c r="A57" s="18">
        <v>51</v>
      </c>
      <c r="B57" s="26" t="s">
        <v>291</v>
      </c>
      <c r="C57" s="27">
        <v>3193</v>
      </c>
      <c r="D57" s="27">
        <v>54823</v>
      </c>
      <c r="E57" s="27" t="s">
        <v>9</v>
      </c>
      <c r="F57" s="27">
        <v>39447</v>
      </c>
      <c r="G57" s="28">
        <v>1248</v>
      </c>
      <c r="H57" s="27" t="s">
        <v>375</v>
      </c>
      <c r="I57" s="27">
        <v>1</v>
      </c>
      <c r="J57" s="27" t="s">
        <v>376</v>
      </c>
      <c r="K57" s="35">
        <v>0</v>
      </c>
      <c r="L57" s="33">
        <f t="shared" si="1"/>
        <v>112.10516831751352</v>
      </c>
      <c r="M57" s="33">
        <f t="shared" si="2"/>
        <v>57</v>
      </c>
      <c r="N57" s="33">
        <f t="shared" si="3"/>
        <v>0</v>
      </c>
      <c r="O57" s="34">
        <f t="shared" si="0"/>
        <v>169.10516831751352</v>
      </c>
      <c r="P57" s="34" t="s">
        <v>408</v>
      </c>
      <c r="Q57" s="28" t="s">
        <v>450</v>
      </c>
    </row>
    <row r="58" spans="1:17" ht="28.5" hidden="1">
      <c r="A58" s="18">
        <v>52</v>
      </c>
      <c r="B58" s="26" t="s">
        <v>295</v>
      </c>
      <c r="C58" s="27">
        <v>2036</v>
      </c>
      <c r="D58" s="27">
        <v>66666</v>
      </c>
      <c r="E58" s="27" t="s">
        <v>9</v>
      </c>
      <c r="F58" s="27">
        <v>47498.36</v>
      </c>
      <c r="G58" s="28">
        <v>1020</v>
      </c>
      <c r="H58" s="27"/>
      <c r="I58" s="27">
        <v>0</v>
      </c>
      <c r="J58" s="27" t="s">
        <v>376</v>
      </c>
      <c r="K58" s="27">
        <v>0</v>
      </c>
      <c r="L58" s="33">
        <f t="shared" si="1"/>
        <v>71.483283023632168</v>
      </c>
      <c r="M58" s="33">
        <f t="shared" si="2"/>
        <v>0</v>
      </c>
      <c r="N58" s="33">
        <f t="shared" si="3"/>
        <v>0</v>
      </c>
      <c r="O58" s="34">
        <f t="shared" si="0"/>
        <v>71.483283023632168</v>
      </c>
      <c r="P58" s="34"/>
      <c r="Q58" s="28" t="s">
        <v>451</v>
      </c>
    </row>
    <row r="59" spans="1:17" ht="40.5" customHeight="1">
      <c r="A59" s="18">
        <v>53</v>
      </c>
      <c r="B59" s="26" t="s">
        <v>296</v>
      </c>
      <c r="C59" s="27">
        <v>4540</v>
      </c>
      <c r="D59" s="27">
        <v>55094</v>
      </c>
      <c r="E59" s="27" t="s">
        <v>9</v>
      </c>
      <c r="F59" s="27">
        <v>47834</v>
      </c>
      <c r="G59" s="28">
        <v>1843</v>
      </c>
      <c r="H59" s="27" t="s">
        <v>375</v>
      </c>
      <c r="I59" s="27">
        <v>1</v>
      </c>
      <c r="J59" s="27" t="s">
        <v>376</v>
      </c>
      <c r="K59" s="35">
        <v>0</v>
      </c>
      <c r="L59" s="33">
        <f t="shared" si="1"/>
        <v>159.3978904358006</v>
      </c>
      <c r="M59" s="33">
        <f t="shared" si="2"/>
        <v>57</v>
      </c>
      <c r="N59" s="33">
        <f t="shared" si="3"/>
        <v>0</v>
      </c>
      <c r="O59" s="34">
        <f t="shared" si="0"/>
        <v>216.3978904358006</v>
      </c>
      <c r="P59" s="34" t="s">
        <v>408</v>
      </c>
      <c r="Q59" s="28" t="s">
        <v>450</v>
      </c>
    </row>
    <row r="60" spans="1:17" ht="39" hidden="1" customHeight="1">
      <c r="A60" s="18">
        <v>54</v>
      </c>
      <c r="B60" s="26" t="s">
        <v>298</v>
      </c>
      <c r="C60" s="27">
        <v>3247</v>
      </c>
      <c r="D60" s="27">
        <v>314029</v>
      </c>
      <c r="E60" s="27" t="s">
        <v>9</v>
      </c>
      <c r="F60" s="27">
        <v>34429.810000000005</v>
      </c>
      <c r="G60" s="28">
        <v>1067.75</v>
      </c>
      <c r="H60" s="27"/>
      <c r="I60" s="27">
        <v>0</v>
      </c>
      <c r="J60" s="27">
        <v>20.03</v>
      </c>
      <c r="K60" s="27">
        <v>0.20030000000000001</v>
      </c>
      <c r="L60" s="33">
        <f t="shared" si="1"/>
        <v>114.00109036234463</v>
      </c>
      <c r="M60" s="33">
        <f t="shared" si="2"/>
        <v>0</v>
      </c>
      <c r="N60" s="33">
        <f t="shared" si="3"/>
        <v>51.11006656545603</v>
      </c>
      <c r="O60" s="34">
        <f t="shared" si="0"/>
        <v>165.11115692780066</v>
      </c>
      <c r="P60" s="34"/>
      <c r="Q60" s="28" t="s">
        <v>450</v>
      </c>
    </row>
    <row r="61" spans="1:17" ht="32.25" customHeight="1">
      <c r="A61" s="18">
        <v>55</v>
      </c>
      <c r="B61" s="26" t="s">
        <v>312</v>
      </c>
      <c r="C61" s="27">
        <v>4159</v>
      </c>
      <c r="D61" s="27">
        <v>87340</v>
      </c>
      <c r="E61" s="27" t="s">
        <v>9</v>
      </c>
      <c r="F61" s="27">
        <v>49084</v>
      </c>
      <c r="G61" s="28">
        <v>3560</v>
      </c>
      <c r="H61" s="27" t="s">
        <v>375</v>
      </c>
      <c r="I61" s="27">
        <v>2</v>
      </c>
      <c r="J61" s="27">
        <v>11.32</v>
      </c>
      <c r="K61" s="27">
        <v>0.1132</v>
      </c>
      <c r="L61" s="33">
        <f t="shared" si="1"/>
        <v>146.02110711949223</v>
      </c>
      <c r="M61" s="33">
        <f t="shared" si="2"/>
        <v>114</v>
      </c>
      <c r="N61" s="33">
        <f t="shared" si="3"/>
        <v>28.884970220717033</v>
      </c>
      <c r="O61" s="34">
        <f t="shared" si="0"/>
        <v>288.90607734020927</v>
      </c>
      <c r="P61" s="34" t="s">
        <v>408</v>
      </c>
      <c r="Q61" s="28" t="s">
        <v>450</v>
      </c>
    </row>
    <row r="62" spans="1:17" ht="26.25" hidden="1" customHeight="1">
      <c r="A62" s="18">
        <v>56</v>
      </c>
      <c r="B62" s="26" t="s">
        <v>314</v>
      </c>
      <c r="C62" s="27">
        <v>4280</v>
      </c>
      <c r="D62" s="27">
        <v>55880</v>
      </c>
      <c r="E62" s="27" t="s">
        <v>9</v>
      </c>
      <c r="F62" s="27">
        <v>44021.470000000008</v>
      </c>
      <c r="G62" s="28">
        <v>2260.19</v>
      </c>
      <c r="H62" s="27" t="s">
        <v>375</v>
      </c>
      <c r="I62" s="27">
        <v>2</v>
      </c>
      <c r="J62" s="27">
        <v>11.32</v>
      </c>
      <c r="K62" s="27">
        <v>0.1132</v>
      </c>
      <c r="L62" s="33">
        <f t="shared" si="1"/>
        <v>150.2693768866138</v>
      </c>
      <c r="M62" s="33">
        <f t="shared" si="2"/>
        <v>114</v>
      </c>
      <c r="N62" s="33">
        <f t="shared" si="3"/>
        <v>28.884970220717033</v>
      </c>
      <c r="O62" s="34">
        <f t="shared" si="0"/>
        <v>293.15434710733086</v>
      </c>
      <c r="P62" s="34"/>
      <c r="Q62" s="28" t="s">
        <v>450</v>
      </c>
    </row>
    <row r="63" spans="1:17" ht="42" customHeight="1">
      <c r="A63" s="18">
        <v>57</v>
      </c>
      <c r="B63" s="26" t="s">
        <v>316</v>
      </c>
      <c r="C63" s="27">
        <v>7024</v>
      </c>
      <c r="D63" s="27">
        <v>93057</v>
      </c>
      <c r="E63" s="27" t="s">
        <v>9</v>
      </c>
      <c r="F63" s="27">
        <v>68450</v>
      </c>
      <c r="G63" s="28">
        <v>2359</v>
      </c>
      <c r="H63" s="27" t="s">
        <v>374</v>
      </c>
      <c r="I63" s="27">
        <v>3</v>
      </c>
      <c r="J63" s="27">
        <v>11.32</v>
      </c>
      <c r="K63" s="27">
        <v>0.1132</v>
      </c>
      <c r="L63" s="33">
        <f t="shared" si="1"/>
        <v>246.61030449803161</v>
      </c>
      <c r="M63" s="33">
        <f t="shared" si="2"/>
        <v>171</v>
      </c>
      <c r="N63" s="33">
        <f t="shared" si="3"/>
        <v>28.884970220717033</v>
      </c>
      <c r="O63" s="34">
        <f t="shared" si="0"/>
        <v>446.49527471874865</v>
      </c>
      <c r="P63" s="34" t="s">
        <v>408</v>
      </c>
      <c r="Q63" s="28" t="s">
        <v>450</v>
      </c>
    </row>
    <row r="64" spans="1:17" ht="51" hidden="1" customHeight="1">
      <c r="A64" s="18">
        <v>58</v>
      </c>
      <c r="B64" s="26" t="s">
        <v>320</v>
      </c>
      <c r="C64" s="27">
        <v>5298</v>
      </c>
      <c r="D64" s="27">
        <v>68740</v>
      </c>
      <c r="E64" s="27" t="s">
        <v>9</v>
      </c>
      <c r="F64" s="27">
        <v>10348</v>
      </c>
      <c r="G64" s="28">
        <v>250</v>
      </c>
      <c r="H64" s="27"/>
      <c r="I64" s="27">
        <v>0</v>
      </c>
      <c r="J64" s="27">
        <v>11.32</v>
      </c>
      <c r="K64" s="27">
        <v>0.1132</v>
      </c>
      <c r="L64" s="33">
        <f t="shared" si="1"/>
        <v>186.01101839842988</v>
      </c>
      <c r="M64" s="33">
        <f t="shared" si="2"/>
        <v>0</v>
      </c>
      <c r="N64" s="33">
        <f t="shared" si="3"/>
        <v>28.884970220717033</v>
      </c>
      <c r="O64" s="34">
        <f t="shared" si="0"/>
        <v>214.89598861914692</v>
      </c>
      <c r="P64" s="34"/>
      <c r="Q64" s="28" t="s">
        <v>450</v>
      </c>
    </row>
    <row r="65" spans="1:17" ht="57" hidden="1" customHeight="1">
      <c r="A65" s="18">
        <v>59</v>
      </c>
      <c r="B65" s="26" t="s">
        <v>321</v>
      </c>
      <c r="C65" s="27">
        <v>2706</v>
      </c>
      <c r="D65" s="27">
        <v>79920</v>
      </c>
      <c r="E65" s="27" t="s">
        <v>9</v>
      </c>
      <c r="F65" s="27">
        <v>27457</v>
      </c>
      <c r="G65" s="28">
        <v>1103</v>
      </c>
      <c r="H65" s="27"/>
      <c r="I65" s="27">
        <v>0</v>
      </c>
      <c r="J65" s="27">
        <v>11.32</v>
      </c>
      <c r="K65" s="27">
        <v>0.1132</v>
      </c>
      <c r="L65" s="33">
        <f t="shared" si="1"/>
        <v>95.006760246536672</v>
      </c>
      <c r="M65" s="33">
        <f t="shared" si="2"/>
        <v>0</v>
      </c>
      <c r="N65" s="33">
        <f t="shared" si="3"/>
        <v>28.884970220717033</v>
      </c>
      <c r="O65" s="34">
        <f t="shared" si="0"/>
        <v>123.89173046725371</v>
      </c>
      <c r="P65" s="34"/>
      <c r="Q65" s="28" t="s">
        <v>450</v>
      </c>
    </row>
    <row r="66" spans="1:17" ht="35.25" hidden="1" customHeight="1">
      <c r="A66" s="18">
        <v>60</v>
      </c>
      <c r="B66" s="26" t="s">
        <v>324</v>
      </c>
      <c r="C66" s="27">
        <v>6036</v>
      </c>
      <c r="D66" s="27">
        <v>70000</v>
      </c>
      <c r="E66" s="27" t="s">
        <v>9</v>
      </c>
      <c r="F66" s="27">
        <v>35820</v>
      </c>
      <c r="G66" s="28">
        <v>520</v>
      </c>
      <c r="H66" s="27"/>
      <c r="I66" s="27">
        <v>0</v>
      </c>
      <c r="J66" s="27">
        <v>11.32</v>
      </c>
      <c r="K66" s="27">
        <v>0.1132</v>
      </c>
      <c r="L66" s="33">
        <f t="shared" si="1"/>
        <v>211.9219530111217</v>
      </c>
      <c r="M66" s="33">
        <f t="shared" si="2"/>
        <v>0</v>
      </c>
      <c r="N66" s="33">
        <f t="shared" si="3"/>
        <v>28.884970220717033</v>
      </c>
      <c r="O66" s="34">
        <f t="shared" si="0"/>
        <v>240.80692323183874</v>
      </c>
      <c r="Q66" s="28" t="s">
        <v>450</v>
      </c>
    </row>
    <row r="67" spans="1:17" ht="43.5" customHeight="1">
      <c r="A67" s="18">
        <v>61</v>
      </c>
      <c r="B67" s="26" t="s">
        <v>327</v>
      </c>
      <c r="C67" s="27">
        <v>10032</v>
      </c>
      <c r="D67" s="27">
        <v>173000</v>
      </c>
      <c r="E67" s="27" t="s">
        <v>9</v>
      </c>
      <c r="F67" s="27">
        <v>62800</v>
      </c>
      <c r="G67" s="28">
        <v>900</v>
      </c>
      <c r="H67" s="27"/>
      <c r="I67" s="27">
        <v>0</v>
      </c>
      <c r="J67" s="27">
        <v>11.32</v>
      </c>
      <c r="K67" s="27">
        <v>0.1132</v>
      </c>
      <c r="L67" s="33">
        <f t="shared" si="1"/>
        <v>352.22018432862376</v>
      </c>
      <c r="M67" s="33">
        <f t="shared" si="2"/>
        <v>0</v>
      </c>
      <c r="N67" s="33">
        <f t="shared" si="3"/>
        <v>28.884970220717033</v>
      </c>
      <c r="O67" s="34">
        <f t="shared" si="0"/>
        <v>381.1051545493408</v>
      </c>
      <c r="P67" s="34" t="s">
        <v>408</v>
      </c>
      <c r="Q67" s="28" t="s">
        <v>450</v>
      </c>
    </row>
    <row r="68" spans="1:17" ht="53.25" hidden="1" customHeight="1">
      <c r="A68" s="18">
        <v>62</v>
      </c>
      <c r="B68" s="26" t="s">
        <v>330</v>
      </c>
      <c r="C68" s="27">
        <v>4356</v>
      </c>
      <c r="D68" s="27">
        <v>84000</v>
      </c>
      <c r="E68" s="27" t="s">
        <v>9</v>
      </c>
      <c r="F68" s="27">
        <v>47360</v>
      </c>
      <c r="G68" s="28">
        <v>1261</v>
      </c>
      <c r="H68" s="27"/>
      <c r="I68" s="27">
        <v>0</v>
      </c>
      <c r="J68" s="27">
        <v>11.32</v>
      </c>
      <c r="K68" s="27">
        <v>0.1132</v>
      </c>
      <c r="L68" s="33">
        <f t="shared" si="1"/>
        <v>152.93771161637611</v>
      </c>
      <c r="M68" s="33">
        <f t="shared" si="2"/>
        <v>0</v>
      </c>
      <c r="N68" s="33">
        <f t="shared" si="3"/>
        <v>28.884970220717033</v>
      </c>
      <c r="O68" s="34">
        <f t="shared" si="0"/>
        <v>181.82268183709314</v>
      </c>
      <c r="P68" s="34"/>
      <c r="Q68" s="28" t="s">
        <v>450</v>
      </c>
    </row>
    <row r="69" spans="1:17" ht="47.25" customHeight="1">
      <c r="A69" s="18">
        <v>63</v>
      </c>
      <c r="B69" s="26" t="s">
        <v>335</v>
      </c>
      <c r="C69" s="27">
        <v>4595</v>
      </c>
      <c r="D69" s="27">
        <v>362167</v>
      </c>
      <c r="E69" s="27" t="s">
        <v>9</v>
      </c>
      <c r="F69" s="27">
        <v>55622</v>
      </c>
      <c r="G69" s="28">
        <v>7694</v>
      </c>
      <c r="H69" s="27" t="s">
        <v>375</v>
      </c>
      <c r="I69" s="27">
        <v>1</v>
      </c>
      <c r="J69" s="27" t="s">
        <v>376</v>
      </c>
      <c r="K69" s="27">
        <v>0</v>
      </c>
      <c r="L69" s="33">
        <f t="shared" si="1"/>
        <v>161.32892214812858</v>
      </c>
      <c r="M69" s="33">
        <f t="shared" si="2"/>
        <v>57</v>
      </c>
      <c r="N69" s="33">
        <f t="shared" si="3"/>
        <v>0</v>
      </c>
      <c r="O69" s="34">
        <f t="shared" si="0"/>
        <v>218.32892214812858</v>
      </c>
      <c r="P69" s="34" t="s">
        <v>408</v>
      </c>
      <c r="Q69" s="28" t="s">
        <v>450</v>
      </c>
    </row>
    <row r="70" spans="1:17" ht="35.25" customHeight="1">
      <c r="A70" s="18">
        <v>64</v>
      </c>
      <c r="B70" s="26" t="s">
        <v>339</v>
      </c>
      <c r="C70" s="27">
        <v>2732</v>
      </c>
      <c r="D70" s="27">
        <v>102380</v>
      </c>
      <c r="E70" s="27" t="s">
        <v>9</v>
      </c>
      <c r="F70" s="27">
        <v>29498</v>
      </c>
      <c r="G70" s="28">
        <v>752</v>
      </c>
      <c r="H70" s="27" t="s">
        <v>374</v>
      </c>
      <c r="I70" s="27">
        <v>1</v>
      </c>
      <c r="J70" s="27" t="s">
        <v>376</v>
      </c>
      <c r="K70" s="27">
        <v>0</v>
      </c>
      <c r="L70" s="33">
        <f t="shared" si="1"/>
        <v>95.919611601455344</v>
      </c>
      <c r="M70" s="33">
        <f t="shared" si="2"/>
        <v>57</v>
      </c>
      <c r="N70" s="33">
        <f t="shared" si="3"/>
        <v>0</v>
      </c>
      <c r="O70" s="34">
        <f t="shared" si="0"/>
        <v>152.91961160145536</v>
      </c>
      <c r="P70" s="34" t="s">
        <v>408</v>
      </c>
      <c r="Q70" s="28" t="s">
        <v>450</v>
      </c>
    </row>
    <row r="71" spans="1:17" ht="48.75" hidden="1" customHeight="1">
      <c r="A71" s="18">
        <v>65</v>
      </c>
      <c r="B71" s="26" t="s">
        <v>344</v>
      </c>
      <c r="C71" s="27">
        <v>2321</v>
      </c>
      <c r="D71" s="27">
        <v>157341</v>
      </c>
      <c r="E71" s="27" t="s">
        <v>9</v>
      </c>
      <c r="F71" s="27">
        <v>49286</v>
      </c>
      <c r="G71" s="28">
        <v>1609</v>
      </c>
      <c r="H71" s="27" t="s">
        <v>375</v>
      </c>
      <c r="I71" s="27">
        <v>1</v>
      </c>
      <c r="J71" s="27" t="s">
        <v>376</v>
      </c>
      <c r="K71" s="27">
        <v>0</v>
      </c>
      <c r="L71" s="33">
        <f t="shared" si="1"/>
        <v>81.489538260240792</v>
      </c>
      <c r="M71" s="33">
        <f t="shared" si="2"/>
        <v>57</v>
      </c>
      <c r="N71" s="33">
        <f t="shared" si="3"/>
        <v>0</v>
      </c>
      <c r="O71" s="34">
        <f t="shared" si="0"/>
        <v>138.48953826024081</v>
      </c>
      <c r="P71" s="34"/>
      <c r="Q71" s="28" t="s">
        <v>450</v>
      </c>
    </row>
    <row r="72" spans="1:17" ht="45.75" hidden="1" customHeight="1">
      <c r="A72" s="18">
        <v>66</v>
      </c>
      <c r="B72" s="26" t="s">
        <v>345</v>
      </c>
      <c r="C72" s="27">
        <v>4077</v>
      </c>
      <c r="D72" s="27">
        <v>40000</v>
      </c>
      <c r="E72" s="27" t="s">
        <v>9</v>
      </c>
      <c r="F72" s="27">
        <v>0</v>
      </c>
      <c r="G72" s="28">
        <v>1448.8</v>
      </c>
      <c r="H72" s="27"/>
      <c r="I72" s="27">
        <v>0</v>
      </c>
      <c r="J72" s="27" t="s">
        <v>376</v>
      </c>
      <c r="K72" s="27">
        <v>0</v>
      </c>
      <c r="L72" s="33">
        <f>13110*0.7*C72/261381</f>
        <v>143.14211438474871</v>
      </c>
      <c r="M72" s="33">
        <f>13110*0.2*I72/46</f>
        <v>0</v>
      </c>
      <c r="N72" s="33">
        <f>13110*0.1*K72/5.1378</f>
        <v>0</v>
      </c>
      <c r="O72" s="34">
        <f>L72+M72+N72</f>
        <v>143.14211438474871</v>
      </c>
      <c r="P72" s="34"/>
      <c r="Q72" s="28" t="s">
        <v>451</v>
      </c>
    </row>
    <row r="73" spans="1:17" ht="47.25" hidden="1" customHeight="1">
      <c r="A73" s="18">
        <v>67</v>
      </c>
      <c r="B73" s="26" t="s">
        <v>348</v>
      </c>
      <c r="C73" s="27">
        <v>2701</v>
      </c>
      <c r="D73" s="27">
        <v>40000</v>
      </c>
      <c r="E73" s="27" t="s">
        <v>9</v>
      </c>
      <c r="F73" s="27">
        <v>22500</v>
      </c>
      <c r="G73" s="28">
        <v>973</v>
      </c>
      <c r="H73" s="27"/>
      <c r="I73" s="27">
        <v>0</v>
      </c>
      <c r="J73" s="27" t="s">
        <v>376</v>
      </c>
      <c r="K73" s="27">
        <v>0</v>
      </c>
      <c r="L73" s="33">
        <f>13110*0.7*C73/261381</f>
        <v>94.8312119090523</v>
      </c>
      <c r="M73" s="33">
        <f>13110*0.2*I73/46</f>
        <v>0</v>
      </c>
      <c r="N73" s="33">
        <f>13110*0.1*K73/5.1378</f>
        <v>0</v>
      </c>
      <c r="O73" s="34">
        <f>L73+M73+N73</f>
        <v>94.8312119090523</v>
      </c>
      <c r="P73" s="34"/>
      <c r="Q73" s="28" t="s">
        <v>451</v>
      </c>
    </row>
    <row r="74" spans="1:17" ht="54" customHeight="1">
      <c r="A74" s="18">
        <v>68</v>
      </c>
      <c r="B74" s="26" t="s">
        <v>352</v>
      </c>
      <c r="C74" s="27">
        <v>2428</v>
      </c>
      <c r="D74" s="27">
        <v>48266</v>
      </c>
      <c r="E74" s="27" t="s">
        <v>9</v>
      </c>
      <c r="F74" s="27">
        <v>29684.799999999999</v>
      </c>
      <c r="G74" s="28">
        <v>1425.43</v>
      </c>
      <c r="H74" s="27" t="s">
        <v>374</v>
      </c>
      <c r="I74" s="27">
        <v>1</v>
      </c>
      <c r="J74" s="27" t="s">
        <v>435</v>
      </c>
      <c r="K74" s="27">
        <v>1</v>
      </c>
      <c r="L74" s="33">
        <f>13110*0.7*C74/261381</f>
        <v>85.246272682406143</v>
      </c>
      <c r="M74" s="33">
        <f>13110*0.2*I74/46</f>
        <v>57</v>
      </c>
      <c r="N74" s="33">
        <f>13110*0.1*K74/5.1378</f>
        <v>255.16758145509749</v>
      </c>
      <c r="O74" s="34">
        <f>L74+M74+N74</f>
        <v>397.41385413750362</v>
      </c>
      <c r="P74" s="34" t="s">
        <v>408</v>
      </c>
      <c r="Q74" s="36" t="s">
        <v>459</v>
      </c>
    </row>
    <row r="75" spans="1:17" ht="46.5" hidden="1" customHeight="1">
      <c r="A75" s="18">
        <v>69</v>
      </c>
      <c r="B75" s="26" t="s">
        <v>353</v>
      </c>
      <c r="C75" s="27">
        <v>1277</v>
      </c>
      <c r="D75" s="27">
        <v>104667.19</v>
      </c>
      <c r="E75" s="27" t="s">
        <v>9</v>
      </c>
      <c r="F75" s="27">
        <v>29498</v>
      </c>
      <c r="G75" s="28">
        <v>527.66</v>
      </c>
      <c r="H75" s="27" t="s">
        <v>375</v>
      </c>
      <c r="I75" s="27">
        <v>1</v>
      </c>
      <c r="J75" s="27" t="s">
        <v>435</v>
      </c>
      <c r="K75" s="27">
        <v>1</v>
      </c>
      <c r="L75" s="33">
        <f>13110*0.7*C75/261381</f>
        <v>44.835045393506029</v>
      </c>
      <c r="M75" s="33">
        <f>13110*0.2*I75/46</f>
        <v>57</v>
      </c>
      <c r="N75" s="33">
        <f>13110*0.1*K75/5.1378</f>
        <v>255.16758145509749</v>
      </c>
      <c r="O75" s="34">
        <f>L75+M75+N75</f>
        <v>357.00262684860354</v>
      </c>
      <c r="P75" s="34"/>
      <c r="Q75" s="36" t="s">
        <v>459</v>
      </c>
    </row>
    <row r="76" spans="1:17" ht="46.5" hidden="1" customHeight="1">
      <c r="A76" s="18">
        <v>70</v>
      </c>
      <c r="B76" s="26" t="s">
        <v>358</v>
      </c>
      <c r="C76" s="27">
        <v>1586</v>
      </c>
      <c r="D76" s="27">
        <v>106773</v>
      </c>
      <c r="E76" s="27" t="s">
        <v>9</v>
      </c>
      <c r="F76" s="27">
        <v>19679</v>
      </c>
      <c r="G76" s="28">
        <v>732.65</v>
      </c>
      <c r="H76" s="27"/>
      <c r="I76" s="27">
        <v>0</v>
      </c>
      <c r="J76" s="27" t="s">
        <v>435</v>
      </c>
      <c r="K76" s="27">
        <v>1</v>
      </c>
      <c r="L76" s="33">
        <f>13110*0.7*C76/261381</f>
        <v>55.683932650039594</v>
      </c>
      <c r="M76" s="33">
        <f>13110*0.2*I76/46</f>
        <v>0</v>
      </c>
      <c r="N76" s="33">
        <f>13110*0.1*K76/5.1378</f>
        <v>255.16758145509749</v>
      </c>
      <c r="O76" s="34">
        <f>L76+M76+N76</f>
        <v>310.85151410513708</v>
      </c>
      <c r="P76" s="34"/>
      <c r="Q76" s="36" t="s">
        <v>459</v>
      </c>
    </row>
  </sheetData>
  <autoFilter ref="A4:Q76">
    <filterColumn colId="15">
      <customFilters and="1">
        <customFilter operator="notEqual" val=" "/>
      </customFilters>
    </filterColumn>
  </autoFilter>
  <mergeCells count="16">
    <mergeCell ref="A2:Q2"/>
    <mergeCell ref="A3:Q3"/>
    <mergeCell ref="M4:N4"/>
    <mergeCell ref="A4:A5"/>
    <mergeCell ref="B4:B5"/>
    <mergeCell ref="C4:C5"/>
    <mergeCell ref="D4:D5"/>
    <mergeCell ref="F4:F5"/>
    <mergeCell ref="G4:G5"/>
    <mergeCell ref="H4:H5"/>
    <mergeCell ref="I4:I5"/>
    <mergeCell ref="J4:J5"/>
    <mergeCell ref="K4:K5"/>
    <mergeCell ref="O4:O5"/>
    <mergeCell ref="P4:P5"/>
    <mergeCell ref="Q4:Q5"/>
  </mergeCells>
  <phoneticPr fontId="8" type="noConversion"/>
  <pageMargins left="0.7" right="0.7" top="0.75" bottom="0.75" header="0.3" footer="0.3"/>
  <pageSetup paperSize="9" scale="94"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tabSelected="1" workbookViewId="0">
      <selection activeCell="F9" sqref="F9"/>
    </sheetView>
  </sheetViews>
  <sheetFormatPr defaultRowHeight="13.5"/>
  <cols>
    <col min="1" max="1" width="6.375" style="15" customWidth="1"/>
    <col min="2" max="2" width="9" style="15" customWidth="1"/>
    <col min="3" max="3" width="10.75" style="15" customWidth="1"/>
    <col min="4" max="4" width="37.625" style="15" customWidth="1"/>
    <col min="5" max="5" width="13.125" style="16" customWidth="1"/>
    <col min="6" max="6" width="11.625" style="17" customWidth="1"/>
    <col min="7" max="7" width="10.375" style="15" customWidth="1"/>
    <col min="8" max="8" width="9.5" style="15" customWidth="1"/>
    <col min="9" max="16384" width="9" style="15"/>
  </cols>
  <sheetData>
    <row r="1" spans="1:8">
      <c r="A1" s="15" t="s">
        <v>465</v>
      </c>
    </row>
    <row r="2" spans="1:8" ht="66.75" customHeight="1">
      <c r="A2" s="159" t="s">
        <v>464</v>
      </c>
      <c r="B2" s="159"/>
      <c r="C2" s="159"/>
      <c r="D2" s="159"/>
      <c r="E2" s="159"/>
      <c r="F2" s="159"/>
      <c r="G2" s="159"/>
      <c r="H2" s="159"/>
    </row>
    <row r="3" spans="1:8" ht="20.25" customHeight="1">
      <c r="A3" s="111"/>
      <c r="B3" s="111"/>
      <c r="C3" s="111"/>
      <c r="D3" s="111"/>
      <c r="E3" s="111"/>
      <c r="F3" s="111"/>
      <c r="G3" s="111"/>
      <c r="H3" s="111"/>
    </row>
    <row r="4" spans="1:8" ht="45" customHeight="1">
      <c r="A4" s="109" t="s">
        <v>1</v>
      </c>
      <c r="B4" s="110" t="s">
        <v>470</v>
      </c>
      <c r="C4" s="19" t="s">
        <v>461</v>
      </c>
      <c r="D4" s="19"/>
      <c r="E4" s="109" t="s">
        <v>462</v>
      </c>
      <c r="F4" s="20" t="s">
        <v>463</v>
      </c>
      <c r="G4" s="110" t="s">
        <v>466</v>
      </c>
      <c r="H4" s="20" t="s">
        <v>467</v>
      </c>
    </row>
    <row r="5" spans="1:8" s="116" customFormat="1" ht="39.950000000000003" customHeight="1">
      <c r="A5" s="112">
        <v>1</v>
      </c>
      <c r="B5" s="115"/>
      <c r="C5" s="112" t="s">
        <v>469</v>
      </c>
      <c r="D5" s="112" t="s">
        <v>468</v>
      </c>
      <c r="E5" s="113">
        <v>1.44</v>
      </c>
      <c r="F5" s="117">
        <v>1</v>
      </c>
      <c r="G5" s="112"/>
      <c r="H5" s="114"/>
    </row>
    <row r="6" spans="1:8" ht="39.950000000000003" customHeight="1">
      <c r="E6" s="15"/>
    </row>
    <row r="7" spans="1:8" ht="39.950000000000003" customHeight="1">
      <c r="E7" s="15"/>
    </row>
    <row r="8" spans="1:8" ht="39.950000000000003" customHeight="1">
      <c r="E8" s="15"/>
    </row>
    <row r="9" spans="1:8" ht="39.950000000000003" customHeight="1">
      <c r="E9" s="15"/>
    </row>
    <row r="10" spans="1:8" ht="39.950000000000003" customHeight="1">
      <c r="E10" s="15"/>
    </row>
    <row r="11" spans="1:8" ht="39.950000000000003" customHeight="1">
      <c r="E11" s="15"/>
    </row>
    <row r="12" spans="1:8" ht="39.950000000000003" customHeight="1">
      <c r="E12" s="15"/>
    </row>
    <row r="13" spans="1:8" ht="39.950000000000003" customHeight="1">
      <c r="E13" s="15"/>
    </row>
    <row r="14" spans="1:8" ht="39.950000000000003" customHeight="1">
      <c r="E14" s="15"/>
    </row>
    <row r="15" spans="1:8" ht="39.950000000000003" customHeight="1">
      <c r="E15" s="15"/>
    </row>
    <row r="16" spans="1:8" ht="39.950000000000003" customHeight="1">
      <c r="E16" s="15"/>
    </row>
    <row r="17" spans="5:5" ht="39.950000000000003" customHeight="1">
      <c r="E17" s="15"/>
    </row>
    <row r="18" spans="5:5" ht="39.950000000000003" customHeight="1">
      <c r="E18" s="15"/>
    </row>
    <row r="19" spans="5:5">
      <c r="E19" s="15"/>
    </row>
    <row r="20" spans="5:5">
      <c r="E20" s="15"/>
    </row>
    <row r="21" spans="5:5">
      <c r="E21" s="15"/>
    </row>
    <row r="22" spans="5:5">
      <c r="E22" s="15"/>
    </row>
  </sheetData>
  <mergeCells count="1">
    <mergeCell ref="A2:H2"/>
  </mergeCells>
  <phoneticPr fontId="8" type="noConversion"/>
  <pageMargins left="1.18" right="0.7" top="0.75" bottom="0.75" header="0.3" footer="0.3"/>
  <pageSetup paperSize="9" scale="76"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workbookViewId="0">
      <selection activeCell="A4" sqref="A4:K8"/>
    </sheetView>
  </sheetViews>
  <sheetFormatPr defaultColWidth="8.875" defaultRowHeight="13.5"/>
  <cols>
    <col min="1" max="1" width="14" customWidth="1"/>
    <col min="2" max="2" width="20" customWidth="1"/>
    <col min="3" max="3" width="17.625" customWidth="1"/>
    <col min="4" max="4" width="18.125" customWidth="1"/>
    <col min="5" max="5" width="19.25" hidden="1" customWidth="1"/>
    <col min="6" max="6" width="0.25" hidden="1" customWidth="1"/>
    <col min="7" max="7" width="28.125" hidden="1" customWidth="1"/>
    <col min="8" max="8" width="20.375" customWidth="1"/>
    <col min="9" max="9" width="23.625" customWidth="1"/>
    <col min="10" max="10" width="20" customWidth="1"/>
    <col min="11" max="11" width="25.25" customWidth="1"/>
  </cols>
  <sheetData>
    <row r="1" spans="1:11" ht="63.75" customHeight="1">
      <c r="A1" s="122" t="s">
        <v>387</v>
      </c>
      <c r="B1" s="122"/>
      <c r="C1" s="122"/>
      <c r="D1" s="122"/>
      <c r="E1" s="122"/>
      <c r="F1" s="122"/>
      <c r="G1" s="122"/>
      <c r="H1" s="123"/>
      <c r="I1" s="123"/>
      <c r="J1" s="123"/>
      <c r="K1" s="124"/>
    </row>
    <row r="2" spans="1:11" ht="87" customHeight="1">
      <c r="A2" s="1" t="s">
        <v>1</v>
      </c>
      <c r="B2" s="2" t="s">
        <v>2</v>
      </c>
      <c r="C2" s="2" t="s">
        <v>3</v>
      </c>
      <c r="D2" s="2" t="s">
        <v>4</v>
      </c>
      <c r="E2" s="2" t="s">
        <v>5</v>
      </c>
      <c r="F2" s="2" t="s">
        <v>6</v>
      </c>
      <c r="G2" s="2" t="s">
        <v>7</v>
      </c>
      <c r="H2" s="3" t="s">
        <v>388</v>
      </c>
      <c r="I2" s="10" t="s">
        <v>389</v>
      </c>
      <c r="J2" s="10" t="s">
        <v>390</v>
      </c>
      <c r="K2" s="2" t="s">
        <v>5</v>
      </c>
    </row>
    <row r="3" spans="1:11" ht="55.5" customHeight="1">
      <c r="A3" s="125" t="s">
        <v>391</v>
      </c>
      <c r="B3" s="126"/>
      <c r="C3" s="126"/>
      <c r="D3" s="126"/>
      <c r="E3" s="126"/>
      <c r="F3" s="126"/>
      <c r="G3" s="126"/>
      <c r="H3" s="126"/>
      <c r="I3" s="126"/>
      <c r="J3" s="126"/>
      <c r="K3" s="127"/>
    </row>
    <row r="4" spans="1:11" ht="55.5" customHeight="1">
      <c r="A4" s="4">
        <v>1</v>
      </c>
      <c r="B4" s="5" t="s">
        <v>209</v>
      </c>
      <c r="C4" s="6">
        <v>6707</v>
      </c>
      <c r="D4" s="6">
        <v>231430</v>
      </c>
      <c r="E4" s="7" t="s">
        <v>9</v>
      </c>
      <c r="F4" s="6">
        <v>107134</v>
      </c>
      <c r="G4" s="8">
        <v>3601</v>
      </c>
      <c r="H4" s="9">
        <v>333</v>
      </c>
      <c r="I4" s="2" t="s">
        <v>392</v>
      </c>
      <c r="J4" s="11">
        <v>0</v>
      </c>
      <c r="K4" s="2"/>
    </row>
    <row r="5" spans="1:11" ht="43.5" customHeight="1">
      <c r="A5" s="4">
        <v>2</v>
      </c>
      <c r="B5" s="5" t="s">
        <v>210</v>
      </c>
      <c r="C5" s="6">
        <v>605</v>
      </c>
      <c r="D5" s="6">
        <v>5318</v>
      </c>
      <c r="E5" s="6" t="s">
        <v>19</v>
      </c>
      <c r="F5" s="6">
        <v>18330</v>
      </c>
      <c r="G5" s="8">
        <v>36.15</v>
      </c>
      <c r="H5" s="2" t="s">
        <v>393</v>
      </c>
      <c r="I5" s="2" t="s">
        <v>392</v>
      </c>
      <c r="J5" s="11">
        <v>0</v>
      </c>
      <c r="K5" s="2"/>
    </row>
    <row r="6" spans="1:11" ht="41.25" hidden="1" customHeight="1">
      <c r="A6" s="4">
        <v>3</v>
      </c>
      <c r="B6" s="5" t="s">
        <v>211</v>
      </c>
      <c r="C6" s="6">
        <v>469</v>
      </c>
      <c r="D6" s="6">
        <v>15000</v>
      </c>
      <c r="E6" s="6" t="s">
        <v>12</v>
      </c>
      <c r="F6" s="6">
        <v>14900</v>
      </c>
      <c r="G6" s="8">
        <v>0</v>
      </c>
      <c r="H6" s="2" t="s">
        <v>393</v>
      </c>
      <c r="I6" s="2" t="s">
        <v>394</v>
      </c>
      <c r="J6" s="11">
        <v>0</v>
      </c>
      <c r="K6" s="2"/>
    </row>
    <row r="7" spans="1:11" ht="41.25" customHeight="1">
      <c r="A7" s="4">
        <v>4</v>
      </c>
      <c r="B7" s="5" t="s">
        <v>212</v>
      </c>
      <c r="C7" s="6">
        <v>1452</v>
      </c>
      <c r="D7" s="6">
        <v>6718</v>
      </c>
      <c r="E7" s="6" t="s">
        <v>19</v>
      </c>
      <c r="F7" s="6">
        <v>7521</v>
      </c>
      <c r="G7" s="8">
        <v>120</v>
      </c>
      <c r="H7" s="2" t="s">
        <v>393</v>
      </c>
      <c r="I7" s="2" t="s">
        <v>394</v>
      </c>
      <c r="J7" s="11">
        <v>0</v>
      </c>
      <c r="K7" s="2"/>
    </row>
    <row r="8" spans="1:11" ht="39" customHeight="1">
      <c r="A8" s="4">
        <v>5</v>
      </c>
      <c r="B8" s="5" t="s">
        <v>213</v>
      </c>
      <c r="C8" s="6">
        <v>5821</v>
      </c>
      <c r="D8" s="6">
        <v>109843</v>
      </c>
      <c r="E8" s="7" t="s">
        <v>9</v>
      </c>
      <c r="F8" s="6">
        <v>99223</v>
      </c>
      <c r="G8" s="8">
        <v>3429</v>
      </c>
      <c r="H8" s="2" t="s">
        <v>393</v>
      </c>
      <c r="I8" s="2" t="s">
        <v>392</v>
      </c>
      <c r="J8" s="11">
        <v>0</v>
      </c>
      <c r="K8" s="2"/>
    </row>
    <row r="9" spans="1:11" ht="90" customHeight="1">
      <c r="A9" s="4">
        <v>6</v>
      </c>
      <c r="B9" s="5" t="s">
        <v>214</v>
      </c>
      <c r="C9" s="6">
        <v>2844</v>
      </c>
      <c r="D9" s="6">
        <v>83975</v>
      </c>
      <c r="E9" s="7" t="s">
        <v>9</v>
      </c>
      <c r="F9" s="6">
        <v>34766</v>
      </c>
      <c r="G9" s="8">
        <v>1560</v>
      </c>
      <c r="H9" s="9">
        <v>102</v>
      </c>
      <c r="I9" s="11" t="s">
        <v>9</v>
      </c>
      <c r="J9" s="11">
        <v>150</v>
      </c>
      <c r="K9" s="12" t="s">
        <v>395</v>
      </c>
    </row>
    <row r="10" spans="1:11" ht="44.25" customHeight="1">
      <c r="A10" s="4">
        <v>7</v>
      </c>
      <c r="B10" s="5" t="s">
        <v>215</v>
      </c>
      <c r="C10" s="6">
        <v>876</v>
      </c>
      <c r="D10" s="6">
        <v>7200</v>
      </c>
      <c r="E10" s="6" t="s">
        <v>12</v>
      </c>
      <c r="F10" s="6">
        <v>3650</v>
      </c>
      <c r="G10" s="8">
        <v>413</v>
      </c>
      <c r="H10" s="2" t="s">
        <v>393</v>
      </c>
      <c r="I10" s="2" t="s">
        <v>394</v>
      </c>
      <c r="J10" s="11">
        <v>0</v>
      </c>
      <c r="K10" s="2"/>
    </row>
    <row r="11" spans="1:11" ht="42" customHeight="1">
      <c r="A11" s="4">
        <v>8</v>
      </c>
      <c r="B11" s="5" t="s">
        <v>216</v>
      </c>
      <c r="C11" s="6">
        <v>30</v>
      </c>
      <c r="D11" s="6">
        <v>23345</v>
      </c>
      <c r="E11" s="6" t="s">
        <v>12</v>
      </c>
      <c r="F11" s="6">
        <v>0</v>
      </c>
      <c r="G11" s="8">
        <v>0</v>
      </c>
      <c r="H11" s="2" t="s">
        <v>393</v>
      </c>
      <c r="I11" s="2" t="s">
        <v>394</v>
      </c>
      <c r="J11" s="11">
        <v>0</v>
      </c>
      <c r="K11" s="2"/>
    </row>
    <row r="12" spans="1:11" ht="57.75" customHeight="1">
      <c r="A12" s="4">
        <v>9</v>
      </c>
      <c r="B12" s="5" t="s">
        <v>217</v>
      </c>
      <c r="C12" s="6">
        <v>0</v>
      </c>
      <c r="D12" s="6">
        <v>3157</v>
      </c>
      <c r="E12" s="6" t="s">
        <v>12</v>
      </c>
      <c r="F12" s="6">
        <v>4124</v>
      </c>
      <c r="G12" s="8">
        <v>0</v>
      </c>
      <c r="H12" s="2" t="s">
        <v>393</v>
      </c>
      <c r="I12" s="12" t="s">
        <v>396</v>
      </c>
      <c r="J12" s="11">
        <v>0</v>
      </c>
      <c r="K12" s="2"/>
    </row>
    <row r="13" spans="1:11" ht="104.25" customHeight="1">
      <c r="A13" s="4">
        <v>11</v>
      </c>
      <c r="B13" s="5" t="s">
        <v>219</v>
      </c>
      <c r="C13" s="6">
        <v>1712</v>
      </c>
      <c r="D13" s="6">
        <v>50280</v>
      </c>
      <c r="E13" s="7" t="s">
        <v>9</v>
      </c>
      <c r="F13" s="6">
        <v>10982</v>
      </c>
      <c r="G13" s="8">
        <v>350.1</v>
      </c>
      <c r="H13" s="9">
        <v>82</v>
      </c>
      <c r="I13" s="11" t="s">
        <v>9</v>
      </c>
      <c r="J13" s="11">
        <v>150</v>
      </c>
      <c r="K13" s="12" t="s">
        <v>395</v>
      </c>
    </row>
    <row r="14" spans="1:11" ht="48" customHeight="1">
      <c r="A14" s="4">
        <v>12</v>
      </c>
      <c r="B14" s="5" t="s">
        <v>220</v>
      </c>
      <c r="C14" s="6">
        <v>166</v>
      </c>
      <c r="D14" s="6">
        <v>5150.8599999999997</v>
      </c>
      <c r="E14" s="6" t="s">
        <v>12</v>
      </c>
      <c r="F14" s="6">
        <v>3802.1899999999996</v>
      </c>
      <c r="G14" s="8">
        <v>66</v>
      </c>
      <c r="H14" s="2" t="s">
        <v>393</v>
      </c>
      <c r="I14" s="2" t="s">
        <v>394</v>
      </c>
      <c r="J14" s="11">
        <v>0</v>
      </c>
      <c r="K14" s="2"/>
    </row>
    <row r="15" spans="1:11" ht="44.25" customHeight="1">
      <c r="A15" s="4">
        <v>13</v>
      </c>
      <c r="B15" s="5" t="s">
        <v>221</v>
      </c>
      <c r="C15" s="6">
        <v>173</v>
      </c>
      <c r="D15" s="6">
        <v>3300</v>
      </c>
      <c r="E15" s="6" t="s">
        <v>12</v>
      </c>
      <c r="F15" s="6">
        <v>2800</v>
      </c>
      <c r="G15" s="8">
        <v>50</v>
      </c>
      <c r="H15" s="2" t="s">
        <v>393</v>
      </c>
      <c r="I15" s="2" t="s">
        <v>394</v>
      </c>
      <c r="J15" s="11">
        <v>0</v>
      </c>
      <c r="K15" s="2"/>
    </row>
    <row r="16" spans="1:11" ht="39" customHeight="1">
      <c r="A16" s="4">
        <v>14</v>
      </c>
      <c r="B16" s="5" t="s">
        <v>222</v>
      </c>
      <c r="C16" s="6">
        <v>1547</v>
      </c>
      <c r="D16" s="6">
        <v>5270.38</v>
      </c>
      <c r="E16" s="6" t="s">
        <v>19</v>
      </c>
      <c r="F16" s="6">
        <v>9344.23</v>
      </c>
      <c r="G16" s="8">
        <v>80.12</v>
      </c>
      <c r="H16" s="2" t="s">
        <v>393</v>
      </c>
      <c r="I16" s="2" t="s">
        <v>394</v>
      </c>
      <c r="J16" s="11">
        <v>0</v>
      </c>
      <c r="K16" s="2"/>
    </row>
    <row r="17" spans="1:11" ht="45.75" customHeight="1">
      <c r="A17" s="4">
        <v>15</v>
      </c>
      <c r="B17" s="5" t="s">
        <v>223</v>
      </c>
      <c r="C17" s="6">
        <v>0</v>
      </c>
      <c r="D17" s="6">
        <v>8667.4500000000007</v>
      </c>
      <c r="E17" s="6" t="s">
        <v>12</v>
      </c>
      <c r="F17" s="6">
        <v>10153.91</v>
      </c>
      <c r="G17" s="8">
        <v>72.150000000000006</v>
      </c>
      <c r="H17" s="2" t="s">
        <v>393</v>
      </c>
      <c r="I17" s="12" t="s">
        <v>397</v>
      </c>
      <c r="J17" s="11">
        <v>0</v>
      </c>
      <c r="K17" s="2"/>
    </row>
    <row r="18" spans="1:11" ht="48" customHeight="1">
      <c r="A18" s="4">
        <v>16</v>
      </c>
      <c r="B18" s="5" t="s">
        <v>224</v>
      </c>
      <c r="C18" s="6">
        <v>777</v>
      </c>
      <c r="D18" s="6">
        <v>52935</v>
      </c>
      <c r="E18" s="6" t="s">
        <v>12</v>
      </c>
      <c r="F18" s="6">
        <v>10939</v>
      </c>
      <c r="G18" s="8">
        <v>296</v>
      </c>
      <c r="H18" s="2" t="s">
        <v>393</v>
      </c>
      <c r="I18" s="12" t="s">
        <v>397</v>
      </c>
      <c r="J18" s="11">
        <v>0</v>
      </c>
      <c r="K18" s="2"/>
    </row>
    <row r="19" spans="1:11" ht="90.75" customHeight="1">
      <c r="A19" s="4">
        <v>17</v>
      </c>
      <c r="B19" s="5" t="s">
        <v>225</v>
      </c>
      <c r="C19" s="6">
        <v>2929</v>
      </c>
      <c r="D19" s="6">
        <v>48057</v>
      </c>
      <c r="E19" s="7" t="s">
        <v>9</v>
      </c>
      <c r="F19" s="6">
        <v>30811</v>
      </c>
      <c r="G19" s="8">
        <v>1393.19</v>
      </c>
      <c r="H19" s="9">
        <v>118</v>
      </c>
      <c r="I19" s="11" t="s">
        <v>9</v>
      </c>
      <c r="J19" s="11">
        <v>150</v>
      </c>
      <c r="K19" s="12" t="s">
        <v>395</v>
      </c>
    </row>
    <row r="20" spans="1:11" ht="43.5" customHeight="1">
      <c r="A20" s="4">
        <v>18</v>
      </c>
      <c r="B20" s="5" t="s">
        <v>226</v>
      </c>
      <c r="C20" s="6">
        <v>0</v>
      </c>
      <c r="D20" s="6">
        <v>21600</v>
      </c>
      <c r="E20" s="6" t="s">
        <v>12</v>
      </c>
      <c r="F20" s="6">
        <v>6574</v>
      </c>
      <c r="G20" s="8">
        <v>180</v>
      </c>
      <c r="H20" s="2" t="s">
        <v>393</v>
      </c>
      <c r="I20" s="12" t="s">
        <v>398</v>
      </c>
      <c r="J20" s="11">
        <v>0</v>
      </c>
      <c r="K20" s="2"/>
    </row>
    <row r="21" spans="1:11" ht="84.75" customHeight="1">
      <c r="A21" s="4">
        <v>19</v>
      </c>
      <c r="B21" s="5" t="s">
        <v>227</v>
      </c>
      <c r="C21" s="6">
        <v>2209</v>
      </c>
      <c r="D21" s="6">
        <v>48400</v>
      </c>
      <c r="E21" s="7" t="s">
        <v>9</v>
      </c>
      <c r="F21" s="6">
        <v>17331</v>
      </c>
      <c r="G21" s="8">
        <v>675</v>
      </c>
      <c r="H21" s="9">
        <v>71</v>
      </c>
      <c r="I21" s="11" t="s">
        <v>9</v>
      </c>
      <c r="J21" s="11">
        <v>150</v>
      </c>
      <c r="K21" s="12" t="s">
        <v>395</v>
      </c>
    </row>
    <row r="22" spans="1:11" ht="42.75" customHeight="1">
      <c r="A22" s="4">
        <v>20</v>
      </c>
      <c r="B22" s="5" t="s">
        <v>228</v>
      </c>
      <c r="C22" s="6">
        <v>0</v>
      </c>
      <c r="D22" s="6">
        <v>8000</v>
      </c>
      <c r="E22" s="6" t="s">
        <v>12</v>
      </c>
      <c r="F22" s="6">
        <v>4491</v>
      </c>
      <c r="G22" s="8">
        <v>21</v>
      </c>
      <c r="H22" s="2" t="s">
        <v>393</v>
      </c>
      <c r="I22" s="12" t="s">
        <v>399</v>
      </c>
      <c r="J22" s="11">
        <v>0</v>
      </c>
      <c r="K22" s="2"/>
    </row>
    <row r="23" spans="1:11" ht="45" customHeight="1">
      <c r="A23" s="4">
        <v>21</v>
      </c>
      <c r="B23" s="5" t="s">
        <v>229</v>
      </c>
      <c r="C23" s="6">
        <v>2565</v>
      </c>
      <c r="D23" s="6">
        <v>16008</v>
      </c>
      <c r="E23" s="6" t="s">
        <v>19</v>
      </c>
      <c r="F23" s="6">
        <v>5162</v>
      </c>
      <c r="G23" s="8">
        <v>339</v>
      </c>
      <c r="H23" s="2" t="s">
        <v>393</v>
      </c>
      <c r="I23" s="11" t="s">
        <v>9</v>
      </c>
      <c r="J23" s="11">
        <v>150</v>
      </c>
      <c r="K23" s="2"/>
    </row>
    <row r="24" spans="1:11" ht="44.25" customHeight="1">
      <c r="A24" s="4">
        <v>22</v>
      </c>
      <c r="B24" s="5" t="s">
        <v>230</v>
      </c>
      <c r="C24" s="6">
        <v>950</v>
      </c>
      <c r="D24" s="6">
        <v>143190</v>
      </c>
      <c r="E24" s="6" t="s">
        <v>12</v>
      </c>
      <c r="F24" s="6">
        <v>5000</v>
      </c>
      <c r="G24" s="8">
        <v>25</v>
      </c>
      <c r="H24" s="2" t="s">
        <v>393</v>
      </c>
      <c r="I24" s="12" t="s">
        <v>400</v>
      </c>
      <c r="J24" s="11">
        <v>0</v>
      </c>
      <c r="K24" s="2"/>
    </row>
    <row r="25" spans="1:11" ht="52.5" customHeight="1">
      <c r="A25" s="4">
        <v>23</v>
      </c>
      <c r="B25" s="5" t="s">
        <v>231</v>
      </c>
      <c r="C25" s="6">
        <v>750</v>
      </c>
      <c r="D25" s="6">
        <v>46550</v>
      </c>
      <c r="E25" s="6" t="s">
        <v>12</v>
      </c>
      <c r="F25" s="6">
        <v>28312</v>
      </c>
      <c r="G25" s="8">
        <v>55.3</v>
      </c>
      <c r="H25" s="2" t="s">
        <v>393</v>
      </c>
      <c r="I25" s="12" t="s">
        <v>400</v>
      </c>
      <c r="J25" s="11">
        <v>0</v>
      </c>
      <c r="K25" s="2"/>
    </row>
    <row r="26" spans="1:11" ht="46.5" customHeight="1">
      <c r="A26" s="4">
        <v>24</v>
      </c>
      <c r="B26" s="5" t="s">
        <v>232</v>
      </c>
      <c r="C26" s="6">
        <v>1269</v>
      </c>
      <c r="D26" s="6">
        <v>33000</v>
      </c>
      <c r="E26" s="6" t="s">
        <v>19</v>
      </c>
      <c r="F26" s="6">
        <v>17519</v>
      </c>
      <c r="G26" s="8">
        <v>337</v>
      </c>
      <c r="H26" s="2" t="s">
        <v>393</v>
      </c>
      <c r="I26" s="12" t="s">
        <v>400</v>
      </c>
      <c r="J26" s="11">
        <v>0</v>
      </c>
      <c r="K26" s="2"/>
    </row>
    <row r="27" spans="1:11" ht="44.25" customHeight="1">
      <c r="A27" s="4">
        <v>25</v>
      </c>
      <c r="B27" s="5" t="s">
        <v>233</v>
      </c>
      <c r="C27" s="6">
        <v>350</v>
      </c>
      <c r="D27" s="6">
        <v>10000</v>
      </c>
      <c r="E27" s="6" t="s">
        <v>12</v>
      </c>
      <c r="F27" s="6">
        <v>0</v>
      </c>
      <c r="G27" s="8">
        <v>66</v>
      </c>
      <c r="H27" s="2" t="s">
        <v>393</v>
      </c>
      <c r="I27" s="2" t="s">
        <v>394</v>
      </c>
      <c r="J27" s="11">
        <v>0</v>
      </c>
      <c r="K27" s="2"/>
    </row>
    <row r="28" spans="1:11" ht="42.75" customHeight="1">
      <c r="A28" s="4">
        <v>26</v>
      </c>
      <c r="B28" s="5" t="s">
        <v>234</v>
      </c>
      <c r="C28" s="6">
        <v>851</v>
      </c>
      <c r="D28" s="6">
        <v>34621</v>
      </c>
      <c r="E28" s="6" t="s">
        <v>12</v>
      </c>
      <c r="F28" s="6">
        <v>8934</v>
      </c>
      <c r="G28" s="8">
        <v>420</v>
      </c>
      <c r="H28" s="2" t="s">
        <v>393</v>
      </c>
      <c r="I28" s="11" t="s">
        <v>9</v>
      </c>
      <c r="J28" s="11">
        <v>150</v>
      </c>
      <c r="K28" s="2"/>
    </row>
    <row r="29" spans="1:11" ht="42.75" customHeight="1">
      <c r="A29" s="4">
        <v>27</v>
      </c>
      <c r="B29" s="5" t="s">
        <v>235</v>
      </c>
      <c r="C29" s="6">
        <v>0</v>
      </c>
      <c r="D29" s="6">
        <v>0</v>
      </c>
      <c r="E29" s="6" t="s">
        <v>12</v>
      </c>
      <c r="F29" s="6">
        <v>0</v>
      </c>
      <c r="G29" s="8">
        <v>0</v>
      </c>
      <c r="H29" s="2" t="s">
        <v>393</v>
      </c>
      <c r="I29" s="12" t="s">
        <v>401</v>
      </c>
      <c r="J29" s="11">
        <v>0</v>
      </c>
      <c r="K29" s="2"/>
    </row>
    <row r="30" spans="1:11" ht="47.25" customHeight="1">
      <c r="A30" s="4">
        <v>28</v>
      </c>
      <c r="B30" s="5" t="s">
        <v>236</v>
      </c>
      <c r="C30" s="6">
        <v>1071</v>
      </c>
      <c r="D30" s="6">
        <v>10184</v>
      </c>
      <c r="E30" s="6" t="s">
        <v>12</v>
      </c>
      <c r="F30" s="6">
        <v>5675</v>
      </c>
      <c r="G30" s="8">
        <v>41</v>
      </c>
      <c r="H30" s="2" t="s">
        <v>393</v>
      </c>
      <c r="I30" s="11" t="s">
        <v>9</v>
      </c>
      <c r="J30" s="11">
        <v>150</v>
      </c>
      <c r="K30" s="2"/>
    </row>
    <row r="31" spans="1:11" ht="57" customHeight="1">
      <c r="A31" s="4">
        <v>29</v>
      </c>
      <c r="B31" s="5" t="s">
        <v>237</v>
      </c>
      <c r="C31" s="6">
        <v>0</v>
      </c>
      <c r="D31" s="6">
        <v>7998</v>
      </c>
      <c r="E31" s="6" t="s">
        <v>12</v>
      </c>
      <c r="F31" s="6">
        <v>3538</v>
      </c>
      <c r="G31" s="8">
        <v>319</v>
      </c>
      <c r="H31" s="2" t="s">
        <v>393</v>
      </c>
      <c r="I31" s="13" t="s">
        <v>402</v>
      </c>
      <c r="J31" s="11">
        <v>0</v>
      </c>
      <c r="K31" s="2"/>
    </row>
    <row r="32" spans="1:11" ht="48" customHeight="1">
      <c r="A32" s="4">
        <v>30</v>
      </c>
      <c r="B32" s="5" t="s">
        <v>238</v>
      </c>
      <c r="C32" s="6">
        <v>0</v>
      </c>
      <c r="D32" s="6">
        <v>4000</v>
      </c>
      <c r="E32" s="6" t="s">
        <v>12</v>
      </c>
      <c r="F32" s="6">
        <v>1645</v>
      </c>
      <c r="G32" s="8">
        <v>0</v>
      </c>
      <c r="H32" s="2" t="s">
        <v>393</v>
      </c>
      <c r="I32" s="13" t="s">
        <v>403</v>
      </c>
      <c r="J32" s="11">
        <v>0</v>
      </c>
      <c r="K32" s="2"/>
    </row>
    <row r="33" spans="1:11" ht="65.25" customHeight="1">
      <c r="A33" s="4">
        <v>31</v>
      </c>
      <c r="B33" s="5" t="s">
        <v>239</v>
      </c>
      <c r="C33" s="6">
        <v>680</v>
      </c>
      <c r="D33" s="6">
        <v>126323</v>
      </c>
      <c r="E33" s="6" t="s">
        <v>12</v>
      </c>
      <c r="F33" s="6">
        <v>10131</v>
      </c>
      <c r="G33" s="8">
        <v>98.27</v>
      </c>
      <c r="H33" s="2" t="s">
        <v>393</v>
      </c>
      <c r="I33" s="13" t="s">
        <v>403</v>
      </c>
      <c r="J33" s="11">
        <v>0</v>
      </c>
      <c r="K33" s="2"/>
    </row>
    <row r="34" spans="1:11" ht="45" customHeight="1">
      <c r="A34" s="4">
        <v>32</v>
      </c>
      <c r="B34" s="5" t="s">
        <v>240</v>
      </c>
      <c r="C34" s="6">
        <v>0</v>
      </c>
      <c r="D34" s="6">
        <v>0</v>
      </c>
      <c r="E34" s="6" t="s">
        <v>12</v>
      </c>
      <c r="F34" s="6">
        <v>0</v>
      </c>
      <c r="G34" s="8">
        <v>0</v>
      </c>
      <c r="H34" s="2" t="s">
        <v>393</v>
      </c>
      <c r="I34" s="13" t="s">
        <v>403</v>
      </c>
      <c r="J34" s="11">
        <v>0</v>
      </c>
      <c r="K34" s="2"/>
    </row>
    <row r="35" spans="1:11" ht="86.25" customHeight="1">
      <c r="A35" s="4">
        <v>33</v>
      </c>
      <c r="B35" s="5" t="s">
        <v>241</v>
      </c>
      <c r="C35" s="6">
        <v>2801</v>
      </c>
      <c r="D35" s="6">
        <v>66000</v>
      </c>
      <c r="E35" s="7" t="s">
        <v>9</v>
      </c>
      <c r="F35" s="6">
        <v>45000</v>
      </c>
      <c r="G35" s="8">
        <v>1030</v>
      </c>
      <c r="H35" s="9">
        <v>100</v>
      </c>
      <c r="I35" s="11" t="s">
        <v>9</v>
      </c>
      <c r="J35" s="11">
        <v>150</v>
      </c>
      <c r="K35" s="12" t="s">
        <v>395</v>
      </c>
    </row>
    <row r="36" spans="1:11" ht="51" customHeight="1">
      <c r="A36" s="4">
        <v>34</v>
      </c>
      <c r="B36" s="5" t="s">
        <v>242</v>
      </c>
      <c r="C36" s="6">
        <v>129</v>
      </c>
      <c r="D36" s="6">
        <v>10800</v>
      </c>
      <c r="E36" s="6" t="s">
        <v>12</v>
      </c>
      <c r="F36" s="6">
        <v>2050</v>
      </c>
      <c r="G36" s="8">
        <v>93</v>
      </c>
      <c r="H36" s="2" t="s">
        <v>393</v>
      </c>
      <c r="I36" s="2" t="s">
        <v>394</v>
      </c>
      <c r="J36" s="11">
        <v>0</v>
      </c>
      <c r="K36" s="2"/>
    </row>
    <row r="37" spans="1:11" ht="44.25" customHeight="1">
      <c r="A37" s="4">
        <v>35</v>
      </c>
      <c r="B37" s="5" t="s">
        <v>243</v>
      </c>
      <c r="C37" s="6">
        <v>67</v>
      </c>
      <c r="D37" s="6">
        <v>8560</v>
      </c>
      <c r="E37" s="6" t="s">
        <v>12</v>
      </c>
      <c r="F37" s="6">
        <v>0</v>
      </c>
      <c r="G37" s="8">
        <v>0</v>
      </c>
      <c r="H37" s="2" t="s">
        <v>393</v>
      </c>
      <c r="I37" s="2" t="s">
        <v>394</v>
      </c>
      <c r="J37" s="11">
        <v>0</v>
      </c>
      <c r="K37" s="2"/>
    </row>
    <row r="38" spans="1:11" ht="45" customHeight="1">
      <c r="A38" s="4">
        <v>36</v>
      </c>
      <c r="B38" s="5" t="s">
        <v>244</v>
      </c>
      <c r="C38" s="6">
        <v>0</v>
      </c>
      <c r="D38" s="6">
        <v>0</v>
      </c>
      <c r="E38" s="6" t="s">
        <v>12</v>
      </c>
      <c r="F38" s="6">
        <v>0</v>
      </c>
      <c r="G38" s="8">
        <v>0</v>
      </c>
      <c r="H38" s="2" t="s">
        <v>393</v>
      </c>
      <c r="I38" s="2" t="s">
        <v>394</v>
      </c>
      <c r="J38" s="11">
        <v>0</v>
      </c>
      <c r="K38" s="2"/>
    </row>
    <row r="39" spans="1:11" ht="55.5" customHeight="1">
      <c r="A39" s="4">
        <v>37</v>
      </c>
      <c r="B39" s="5" t="s">
        <v>245</v>
      </c>
      <c r="C39" s="6">
        <v>65</v>
      </c>
      <c r="D39" s="6">
        <v>19000</v>
      </c>
      <c r="E39" s="6" t="s">
        <v>12</v>
      </c>
      <c r="F39" s="6">
        <v>1200</v>
      </c>
      <c r="G39" s="8">
        <v>68</v>
      </c>
      <c r="H39" s="2" t="s">
        <v>393</v>
      </c>
      <c r="I39" s="2" t="s">
        <v>394</v>
      </c>
      <c r="J39" s="11">
        <v>0</v>
      </c>
      <c r="K39" s="2"/>
    </row>
    <row r="40" spans="1:11" ht="55.5" customHeight="1">
      <c r="A40" s="6">
        <v>38</v>
      </c>
      <c r="B40" s="5" t="s">
        <v>268</v>
      </c>
      <c r="C40" s="6">
        <v>491</v>
      </c>
      <c r="D40" s="6">
        <v>13200</v>
      </c>
      <c r="E40" s="6"/>
      <c r="F40" s="6"/>
      <c r="G40" s="8"/>
      <c r="H40" s="2" t="s">
        <v>393</v>
      </c>
      <c r="I40" s="11" t="s">
        <v>9</v>
      </c>
      <c r="J40" s="14">
        <v>150</v>
      </c>
      <c r="K40" s="2"/>
    </row>
    <row r="41" spans="1:11" ht="55.5" customHeight="1">
      <c r="A41" s="6">
        <v>39</v>
      </c>
      <c r="B41" s="5" t="s">
        <v>269</v>
      </c>
      <c r="C41" s="6">
        <v>400</v>
      </c>
      <c r="D41" s="6">
        <v>50420</v>
      </c>
      <c r="E41" s="6"/>
      <c r="F41" s="6"/>
      <c r="G41" s="8"/>
      <c r="H41" s="2" t="s">
        <v>393</v>
      </c>
      <c r="I41" s="11" t="s">
        <v>9</v>
      </c>
      <c r="J41" s="14">
        <v>150</v>
      </c>
      <c r="K41" s="2"/>
    </row>
    <row r="42" spans="1:11" ht="55.5" customHeight="1">
      <c r="A42" s="6">
        <v>40</v>
      </c>
      <c r="B42" s="5" t="s">
        <v>270</v>
      </c>
      <c r="C42" s="6">
        <v>407</v>
      </c>
      <c r="D42" s="6">
        <v>59100</v>
      </c>
      <c r="E42" s="6"/>
      <c r="F42" s="8"/>
      <c r="G42" s="2"/>
      <c r="H42" s="2" t="s">
        <v>393</v>
      </c>
      <c r="I42" s="11" t="s">
        <v>9</v>
      </c>
      <c r="J42" s="14">
        <v>150</v>
      </c>
      <c r="K42" s="2"/>
    </row>
    <row r="43" spans="1:11" ht="55.5" customHeight="1">
      <c r="A43" s="6">
        <v>41</v>
      </c>
      <c r="B43" s="5" t="s">
        <v>307</v>
      </c>
      <c r="C43" s="6">
        <v>1857</v>
      </c>
      <c r="D43" s="6">
        <v>39422</v>
      </c>
      <c r="E43" s="6"/>
      <c r="F43" s="8"/>
      <c r="G43" s="2"/>
      <c r="H43" s="2" t="s">
        <v>393</v>
      </c>
      <c r="I43" s="11" t="s">
        <v>9</v>
      </c>
      <c r="J43" s="14">
        <v>150</v>
      </c>
      <c r="K43" s="2"/>
    </row>
    <row r="44" spans="1:11" ht="55.5" customHeight="1">
      <c r="A44" s="6">
        <v>42</v>
      </c>
      <c r="B44" s="5" t="s">
        <v>308</v>
      </c>
      <c r="C44" s="6">
        <v>336</v>
      </c>
      <c r="D44" s="6">
        <v>13355</v>
      </c>
      <c r="E44" s="6"/>
      <c r="F44" s="6"/>
      <c r="G44" s="8"/>
      <c r="H44" s="2" t="s">
        <v>393</v>
      </c>
      <c r="I44" s="12" t="s">
        <v>404</v>
      </c>
      <c r="J44" s="14">
        <v>0</v>
      </c>
      <c r="K44" s="2"/>
    </row>
    <row r="45" spans="1:11" ht="55.5" customHeight="1">
      <c r="A45" s="6">
        <v>43</v>
      </c>
      <c r="B45" s="5" t="s">
        <v>309</v>
      </c>
      <c r="C45" s="6">
        <v>727</v>
      </c>
      <c r="D45" s="6">
        <v>33320</v>
      </c>
      <c r="E45" s="6"/>
      <c r="F45" s="6"/>
      <c r="G45" s="8"/>
      <c r="H45" s="2" t="s">
        <v>393</v>
      </c>
      <c r="I45" s="12" t="s">
        <v>404</v>
      </c>
      <c r="J45" s="14">
        <v>0</v>
      </c>
      <c r="K45" s="2"/>
    </row>
    <row r="46" spans="1:11" ht="44.25" customHeight="1">
      <c r="A46" s="6">
        <v>44</v>
      </c>
      <c r="B46" s="5" t="s">
        <v>310</v>
      </c>
      <c r="C46" s="6">
        <v>430</v>
      </c>
      <c r="D46" s="6">
        <v>26666</v>
      </c>
      <c r="E46" s="6"/>
      <c r="F46" s="6"/>
      <c r="G46" s="8"/>
      <c r="H46" s="2" t="s">
        <v>393</v>
      </c>
      <c r="I46" s="2" t="s">
        <v>394</v>
      </c>
      <c r="J46" s="14">
        <v>0</v>
      </c>
      <c r="K46" s="2"/>
    </row>
    <row r="47" spans="1:11" ht="55.5" customHeight="1">
      <c r="A47" s="6">
        <v>45</v>
      </c>
      <c r="B47" s="5" t="s">
        <v>32</v>
      </c>
      <c r="C47" s="6">
        <v>1041</v>
      </c>
      <c r="D47" s="6">
        <v>54508</v>
      </c>
      <c r="E47" s="6"/>
      <c r="F47" s="6"/>
      <c r="G47" s="8"/>
      <c r="H47" s="2" t="s">
        <v>393</v>
      </c>
      <c r="I47" s="11" t="s">
        <v>9</v>
      </c>
      <c r="J47" s="14">
        <v>150</v>
      </c>
      <c r="K47" s="2"/>
    </row>
    <row r="48" spans="1:11" ht="81" customHeight="1">
      <c r="A48" s="6">
        <v>46</v>
      </c>
      <c r="B48" s="5" t="s">
        <v>29</v>
      </c>
      <c r="C48" s="6">
        <v>1404</v>
      </c>
      <c r="D48" s="6">
        <v>54355</v>
      </c>
      <c r="E48" s="6" t="s">
        <v>9</v>
      </c>
      <c r="F48" s="6">
        <v>20094</v>
      </c>
      <c r="G48" s="8">
        <v>908</v>
      </c>
      <c r="H48" s="2">
        <v>45</v>
      </c>
      <c r="I48" s="11" t="s">
        <v>9</v>
      </c>
      <c r="J48" s="14">
        <v>150</v>
      </c>
      <c r="K48" s="12" t="s">
        <v>395</v>
      </c>
    </row>
    <row r="49" spans="1:11" ht="42" customHeight="1">
      <c r="A49" s="6">
        <v>47</v>
      </c>
      <c r="B49" s="5" t="s">
        <v>292</v>
      </c>
      <c r="C49" s="6">
        <v>36</v>
      </c>
      <c r="D49" s="6">
        <v>86667</v>
      </c>
      <c r="E49" s="6" t="s">
        <v>12</v>
      </c>
      <c r="F49" s="6">
        <v>31894</v>
      </c>
      <c r="G49" s="8">
        <v>361</v>
      </c>
      <c r="H49" s="2" t="s">
        <v>393</v>
      </c>
      <c r="I49" s="11" t="s">
        <v>9</v>
      </c>
      <c r="J49" s="14">
        <v>150</v>
      </c>
      <c r="K49" s="2"/>
    </row>
    <row r="50" spans="1:11" ht="35.25" customHeight="1">
      <c r="A50" s="6">
        <v>48</v>
      </c>
      <c r="B50" s="5" t="s">
        <v>293</v>
      </c>
      <c r="C50" s="6">
        <v>584</v>
      </c>
      <c r="D50" s="6">
        <v>349669.98</v>
      </c>
      <c r="E50" s="6" t="s">
        <v>12</v>
      </c>
      <c r="F50" s="6">
        <v>9760</v>
      </c>
      <c r="G50" s="8">
        <v>280.89999999999998</v>
      </c>
      <c r="H50" s="2" t="s">
        <v>393</v>
      </c>
      <c r="I50" s="11" t="s">
        <v>9</v>
      </c>
      <c r="J50" s="14">
        <v>150</v>
      </c>
      <c r="K50" s="2"/>
    </row>
    <row r="51" spans="1:11" ht="35.25" customHeight="1">
      <c r="A51" s="4" t="s">
        <v>405</v>
      </c>
      <c r="B51" s="6"/>
      <c r="C51" s="2"/>
      <c r="D51" s="2"/>
      <c r="E51" s="2"/>
      <c r="F51" s="2"/>
      <c r="G51" s="2"/>
      <c r="H51" s="2"/>
      <c r="I51" s="2"/>
      <c r="J51" s="11">
        <f>SUM(J4:J50)</f>
        <v>2400</v>
      </c>
      <c r="K51" s="2"/>
    </row>
  </sheetData>
  <mergeCells count="2">
    <mergeCell ref="A1:K1"/>
    <mergeCell ref="A3:K3"/>
  </mergeCells>
  <phoneticPr fontId="8" type="noConversion"/>
  <pageMargins left="0.7" right="0.7" top="0.75" bottom="0.75" header="0.3" footer="0.3"/>
  <pageSetup paperSize="9" scale="84"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75" defaultRowHeight="13.5"/>
  <sheetData/>
  <phoneticPr fontId="8"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0"/>
  <sheetViews>
    <sheetView topLeftCell="A58" workbookViewId="0">
      <selection activeCell="H11" sqref="H11:H12"/>
    </sheetView>
  </sheetViews>
  <sheetFormatPr defaultColWidth="8.875" defaultRowHeight="13.5"/>
  <cols>
    <col min="1" max="1" width="7.75" customWidth="1"/>
    <col min="2" max="2" width="15.75" customWidth="1"/>
    <col min="3" max="3" width="18.375" customWidth="1"/>
    <col min="4" max="6" width="19.25" customWidth="1"/>
    <col min="7" max="7" width="28.125" customWidth="1"/>
    <col min="8" max="8" width="18.125" customWidth="1"/>
  </cols>
  <sheetData>
    <row r="1" spans="1:8" ht="24" customHeight="1">
      <c r="A1" s="118" t="s">
        <v>0</v>
      </c>
      <c r="B1" s="118"/>
      <c r="C1" s="118"/>
      <c r="D1" s="118"/>
      <c r="E1" s="118"/>
      <c r="F1" s="118"/>
      <c r="G1" s="118"/>
    </row>
    <row r="2" spans="1:8" ht="24" customHeight="1">
      <c r="A2" s="48" t="s">
        <v>1</v>
      </c>
      <c r="B2" s="87" t="s">
        <v>2</v>
      </c>
      <c r="C2" s="88" t="s">
        <v>3</v>
      </c>
      <c r="D2" s="88" t="s">
        <v>4</v>
      </c>
      <c r="E2" s="47" t="s">
        <v>5</v>
      </c>
      <c r="F2" s="87" t="s">
        <v>6</v>
      </c>
      <c r="G2" s="87" t="s">
        <v>7</v>
      </c>
      <c r="H2" s="89" t="s">
        <v>360</v>
      </c>
    </row>
    <row r="3" spans="1:8" ht="27" customHeight="1">
      <c r="A3" s="21">
        <v>1</v>
      </c>
      <c r="B3" s="49" t="s">
        <v>8</v>
      </c>
      <c r="C3" s="51">
        <v>5006</v>
      </c>
      <c r="D3" s="51">
        <v>73747</v>
      </c>
      <c r="E3" s="50" t="s">
        <v>9</v>
      </c>
      <c r="F3" s="52">
        <v>78383</v>
      </c>
      <c r="G3" s="53">
        <v>3412.19</v>
      </c>
      <c r="H3" s="90" t="s">
        <v>361</v>
      </c>
    </row>
    <row r="4" spans="1:8" ht="24">
      <c r="A4" s="21">
        <v>2</v>
      </c>
      <c r="B4" s="49" t="s">
        <v>10</v>
      </c>
      <c r="C4" s="51">
        <v>1605</v>
      </c>
      <c r="D4" s="51">
        <v>42624</v>
      </c>
      <c r="E4" s="50" t="s">
        <v>9</v>
      </c>
      <c r="F4" s="52">
        <v>15161</v>
      </c>
      <c r="G4" s="53">
        <v>429.6</v>
      </c>
    </row>
    <row r="5" spans="1:8" ht="24">
      <c r="A5" s="21">
        <v>3</v>
      </c>
      <c r="B5" s="49" t="s">
        <v>15</v>
      </c>
      <c r="C5" s="51">
        <v>2079</v>
      </c>
      <c r="D5" s="51">
        <v>168401</v>
      </c>
      <c r="E5" s="50" t="s">
        <v>9</v>
      </c>
      <c r="F5" s="52">
        <v>76797</v>
      </c>
      <c r="G5" s="53">
        <v>3926.74</v>
      </c>
    </row>
    <row r="6" spans="1:8" ht="24">
      <c r="A6" s="21">
        <v>4</v>
      </c>
      <c r="B6" s="49" t="s">
        <v>25</v>
      </c>
      <c r="C6" s="51">
        <v>1682</v>
      </c>
      <c r="D6" s="51">
        <v>209845</v>
      </c>
      <c r="E6" s="50" t="s">
        <v>9</v>
      </c>
      <c r="F6" s="52">
        <v>56101</v>
      </c>
      <c r="G6" s="53">
        <v>2273</v>
      </c>
    </row>
    <row r="7" spans="1:8">
      <c r="A7" s="21">
        <v>5</v>
      </c>
      <c r="B7" s="49" t="s">
        <v>26</v>
      </c>
      <c r="C7" s="51">
        <v>1953</v>
      </c>
      <c r="D7" s="51">
        <v>51948</v>
      </c>
      <c r="E7" s="50" t="s">
        <v>9</v>
      </c>
      <c r="F7" s="52">
        <v>18759</v>
      </c>
      <c r="G7" s="53">
        <v>1100</v>
      </c>
    </row>
    <row r="8" spans="1:8" ht="24">
      <c r="A8" s="21">
        <v>6</v>
      </c>
      <c r="B8" s="55" t="s">
        <v>29</v>
      </c>
      <c r="C8" s="58">
        <v>1404</v>
      </c>
      <c r="D8" s="58">
        <v>54355</v>
      </c>
      <c r="E8" s="50" t="s">
        <v>9</v>
      </c>
      <c r="F8" s="58">
        <v>20094</v>
      </c>
      <c r="G8" s="59">
        <v>908</v>
      </c>
    </row>
    <row r="9" spans="1:8" ht="24">
      <c r="A9" s="21">
        <v>7</v>
      </c>
      <c r="B9" s="55" t="s">
        <v>31</v>
      </c>
      <c r="C9" s="58">
        <v>1820</v>
      </c>
      <c r="D9" s="58">
        <v>340000</v>
      </c>
      <c r="E9" s="50" t="s">
        <v>9</v>
      </c>
      <c r="F9" s="58">
        <v>43940</v>
      </c>
      <c r="G9" s="59">
        <v>2966</v>
      </c>
    </row>
    <row r="10" spans="1:8" ht="24">
      <c r="A10" s="21">
        <v>8</v>
      </c>
      <c r="B10" s="55" t="s">
        <v>34</v>
      </c>
      <c r="C10" s="58">
        <v>3728</v>
      </c>
      <c r="D10" s="58">
        <v>42079.7</v>
      </c>
      <c r="E10" s="50" t="s">
        <v>9</v>
      </c>
      <c r="F10" s="58">
        <v>32646</v>
      </c>
      <c r="G10" s="59">
        <v>3654.45</v>
      </c>
    </row>
    <row r="11" spans="1:8" ht="27">
      <c r="A11" s="21">
        <v>9</v>
      </c>
      <c r="B11" s="55" t="s">
        <v>36</v>
      </c>
      <c r="C11" s="58">
        <v>458</v>
      </c>
      <c r="D11" s="58">
        <v>29059.56</v>
      </c>
      <c r="E11" s="50" t="s">
        <v>9</v>
      </c>
      <c r="F11" s="58">
        <v>32396.57</v>
      </c>
      <c r="G11" s="59">
        <v>166.02</v>
      </c>
      <c r="H11" s="91" t="s">
        <v>362</v>
      </c>
    </row>
    <row r="12" spans="1:8" ht="27">
      <c r="A12" s="21">
        <v>10</v>
      </c>
      <c r="B12" s="55" t="s">
        <v>45</v>
      </c>
      <c r="C12" s="58">
        <v>1250</v>
      </c>
      <c r="D12" s="58">
        <v>25005.11</v>
      </c>
      <c r="E12" s="50" t="s">
        <v>9</v>
      </c>
      <c r="F12" s="58">
        <v>21628</v>
      </c>
      <c r="G12" s="59">
        <v>467.39</v>
      </c>
      <c r="H12" s="91" t="s">
        <v>362</v>
      </c>
    </row>
    <row r="13" spans="1:8" ht="27">
      <c r="A13" s="21">
        <v>11</v>
      </c>
      <c r="B13" s="55" t="s">
        <v>50</v>
      </c>
      <c r="C13" s="58">
        <v>7878</v>
      </c>
      <c r="D13" s="58">
        <v>131933</v>
      </c>
      <c r="E13" s="71" t="s">
        <v>51</v>
      </c>
      <c r="F13" s="58">
        <v>10060</v>
      </c>
      <c r="G13" s="59">
        <v>308</v>
      </c>
      <c r="H13" s="92" t="s">
        <v>363</v>
      </c>
    </row>
    <row r="14" spans="1:8" ht="29.25" customHeight="1">
      <c r="A14" s="21">
        <v>12</v>
      </c>
      <c r="B14" s="55" t="s">
        <v>53</v>
      </c>
      <c r="C14" s="58">
        <v>2922</v>
      </c>
      <c r="D14" s="58">
        <v>72604</v>
      </c>
      <c r="E14" s="50" t="s">
        <v>9</v>
      </c>
      <c r="F14" s="58">
        <v>12748</v>
      </c>
      <c r="G14" s="59">
        <v>662.15</v>
      </c>
      <c r="H14" s="93"/>
    </row>
    <row r="15" spans="1:8" ht="24">
      <c r="A15" s="21">
        <v>13</v>
      </c>
      <c r="B15" s="55" t="s">
        <v>55</v>
      </c>
      <c r="C15" s="58">
        <v>3643</v>
      </c>
      <c r="D15" s="58">
        <v>69333</v>
      </c>
      <c r="E15" s="50" t="s">
        <v>9</v>
      </c>
      <c r="F15" s="58">
        <v>32905</v>
      </c>
      <c r="G15" s="59">
        <v>1094</v>
      </c>
      <c r="H15" s="93"/>
    </row>
    <row r="16" spans="1:8" ht="24">
      <c r="A16" s="21">
        <v>14</v>
      </c>
      <c r="B16" s="55" t="s">
        <v>56</v>
      </c>
      <c r="C16" s="58">
        <v>17842</v>
      </c>
      <c r="D16" s="58">
        <v>166810</v>
      </c>
      <c r="E16" s="71" t="s">
        <v>57</v>
      </c>
      <c r="F16" s="58">
        <v>81454</v>
      </c>
      <c r="G16" s="59">
        <v>876</v>
      </c>
      <c r="H16" s="91" t="s">
        <v>364</v>
      </c>
    </row>
    <row r="17" spans="1:8" ht="24">
      <c r="A17" s="21">
        <v>15</v>
      </c>
      <c r="B17" s="55" t="s">
        <v>58</v>
      </c>
      <c r="C17" s="58">
        <v>11651</v>
      </c>
      <c r="D17" s="58">
        <v>132000</v>
      </c>
      <c r="E17" s="71" t="s">
        <v>59</v>
      </c>
      <c r="F17" s="58">
        <v>53870</v>
      </c>
      <c r="G17" s="59">
        <v>1901.8</v>
      </c>
      <c r="H17" s="91" t="s">
        <v>364</v>
      </c>
    </row>
    <row r="18" spans="1:8" ht="24">
      <c r="A18" s="21">
        <v>16</v>
      </c>
      <c r="B18" s="55" t="s">
        <v>60</v>
      </c>
      <c r="C18" s="58">
        <v>6581</v>
      </c>
      <c r="D18" s="58">
        <v>105200</v>
      </c>
      <c r="E18" s="94" t="s">
        <v>61</v>
      </c>
      <c r="F18" s="58">
        <v>84700</v>
      </c>
      <c r="G18" s="59">
        <v>3774</v>
      </c>
      <c r="H18" s="91" t="s">
        <v>364</v>
      </c>
    </row>
    <row r="19" spans="1:8">
      <c r="A19" s="21">
        <v>17</v>
      </c>
      <c r="B19" s="62" t="s">
        <v>64</v>
      </c>
      <c r="C19" s="95">
        <v>7842</v>
      </c>
      <c r="D19" s="58">
        <v>153021</v>
      </c>
      <c r="E19" s="50" t="s">
        <v>9</v>
      </c>
      <c r="F19" s="58">
        <v>49229</v>
      </c>
      <c r="G19" s="59">
        <v>1487</v>
      </c>
      <c r="H19" s="93"/>
    </row>
    <row r="20" spans="1:8" ht="27">
      <c r="A20" s="21">
        <v>18</v>
      </c>
      <c r="B20" s="62" t="s">
        <v>65</v>
      </c>
      <c r="C20" s="95">
        <v>1641</v>
      </c>
      <c r="D20" s="58">
        <v>40632</v>
      </c>
      <c r="E20" s="50" t="s">
        <v>9</v>
      </c>
      <c r="F20" s="58">
        <v>16850</v>
      </c>
      <c r="G20" s="59">
        <v>813.86</v>
      </c>
      <c r="H20" s="91" t="s">
        <v>362</v>
      </c>
    </row>
    <row r="21" spans="1:8" ht="24">
      <c r="A21" s="21">
        <v>19</v>
      </c>
      <c r="B21" s="62" t="s">
        <v>78</v>
      </c>
      <c r="C21" s="95">
        <v>1283</v>
      </c>
      <c r="D21" s="58">
        <v>110000</v>
      </c>
      <c r="E21" s="50" t="s">
        <v>9</v>
      </c>
      <c r="F21" s="58">
        <v>0</v>
      </c>
      <c r="G21" s="59">
        <v>392</v>
      </c>
      <c r="H21" s="93"/>
    </row>
    <row r="22" spans="1:8" ht="24">
      <c r="A22" s="21">
        <v>20</v>
      </c>
      <c r="B22" s="62" t="s">
        <v>90</v>
      </c>
      <c r="C22" s="95">
        <v>6645</v>
      </c>
      <c r="D22" s="58">
        <v>94667</v>
      </c>
      <c r="E22" s="50" t="s">
        <v>9</v>
      </c>
      <c r="F22" s="58">
        <v>80122</v>
      </c>
      <c r="G22" s="59">
        <v>2159</v>
      </c>
      <c r="H22" s="93"/>
    </row>
    <row r="23" spans="1:8">
      <c r="A23" s="21">
        <v>21</v>
      </c>
      <c r="B23" s="62" t="s">
        <v>91</v>
      </c>
      <c r="C23" s="95">
        <v>7348</v>
      </c>
      <c r="D23" s="58">
        <v>70000</v>
      </c>
      <c r="E23" s="50" t="s">
        <v>9</v>
      </c>
      <c r="F23" s="58">
        <v>74169</v>
      </c>
      <c r="G23" s="59">
        <v>4822</v>
      </c>
      <c r="H23" s="93"/>
    </row>
    <row r="24" spans="1:8">
      <c r="A24" s="21">
        <v>22</v>
      </c>
      <c r="B24" s="62" t="s">
        <v>93</v>
      </c>
      <c r="C24" s="95">
        <v>5894</v>
      </c>
      <c r="D24" s="58">
        <v>84247.5</v>
      </c>
      <c r="E24" s="50" t="s">
        <v>9</v>
      </c>
      <c r="F24" s="58">
        <v>55291.320000000007</v>
      </c>
      <c r="G24" s="59">
        <v>1398.37</v>
      </c>
      <c r="H24" s="93"/>
    </row>
    <row r="25" spans="1:8">
      <c r="A25" s="21">
        <v>23</v>
      </c>
      <c r="B25" s="62" t="s">
        <v>102</v>
      </c>
      <c r="C25" s="95">
        <v>1815</v>
      </c>
      <c r="D25" s="58">
        <v>193004</v>
      </c>
      <c r="E25" s="50" t="s">
        <v>9</v>
      </c>
      <c r="F25" s="58">
        <v>25954</v>
      </c>
      <c r="G25" s="59">
        <v>325</v>
      </c>
      <c r="H25" s="93"/>
    </row>
    <row r="26" spans="1:8">
      <c r="A26" s="21">
        <v>24</v>
      </c>
      <c r="B26" s="62" t="s">
        <v>108</v>
      </c>
      <c r="C26" s="95">
        <v>3884</v>
      </c>
      <c r="D26" s="58">
        <v>105600</v>
      </c>
      <c r="E26" s="50" t="s">
        <v>9</v>
      </c>
      <c r="F26" s="58">
        <v>71244</v>
      </c>
      <c r="G26" s="59">
        <v>927</v>
      </c>
      <c r="H26" s="93"/>
    </row>
    <row r="27" spans="1:8">
      <c r="A27" s="21">
        <v>25</v>
      </c>
      <c r="B27" s="62" t="s">
        <v>110</v>
      </c>
      <c r="C27" s="95">
        <v>3287</v>
      </c>
      <c r="D27" s="58">
        <v>134400</v>
      </c>
      <c r="E27" s="50" t="s">
        <v>9</v>
      </c>
      <c r="F27" s="58">
        <v>76200</v>
      </c>
      <c r="G27" s="59">
        <v>1208.93</v>
      </c>
      <c r="H27" s="93"/>
    </row>
    <row r="28" spans="1:8">
      <c r="A28" s="21">
        <v>26</v>
      </c>
      <c r="B28" s="62" t="s">
        <v>116</v>
      </c>
      <c r="C28" s="95">
        <v>4465</v>
      </c>
      <c r="D28" s="58">
        <v>161196</v>
      </c>
      <c r="E28" s="50" t="s">
        <v>9</v>
      </c>
      <c r="F28" s="58">
        <v>39001</v>
      </c>
      <c r="G28" s="59">
        <v>2218.42</v>
      </c>
      <c r="H28" s="93"/>
    </row>
    <row r="29" spans="1:8">
      <c r="A29" s="21">
        <v>27</v>
      </c>
      <c r="B29" s="55" t="s">
        <v>127</v>
      </c>
      <c r="C29" s="58">
        <v>6273</v>
      </c>
      <c r="D29" s="58">
        <v>237920</v>
      </c>
      <c r="E29" s="50" t="s">
        <v>9</v>
      </c>
      <c r="F29" s="58">
        <v>112230.39999999999</v>
      </c>
      <c r="G29" s="59">
        <v>1569</v>
      </c>
      <c r="H29" s="93"/>
    </row>
    <row r="30" spans="1:8" ht="24">
      <c r="A30" s="21">
        <v>28</v>
      </c>
      <c r="B30" s="55" t="s">
        <v>128</v>
      </c>
      <c r="C30" s="58">
        <v>3301</v>
      </c>
      <c r="D30" s="64">
        <v>66681.350000000006</v>
      </c>
      <c r="E30" s="50" t="s">
        <v>9</v>
      </c>
      <c r="F30" s="58">
        <v>30170</v>
      </c>
      <c r="G30" s="59">
        <v>1756.22</v>
      </c>
      <c r="H30" s="93"/>
    </row>
    <row r="31" spans="1:8" ht="24">
      <c r="A31" s="21">
        <v>29</v>
      </c>
      <c r="B31" s="55" t="s">
        <v>135</v>
      </c>
      <c r="C31" s="58">
        <v>2933</v>
      </c>
      <c r="D31" s="58">
        <v>116830</v>
      </c>
      <c r="E31" s="50" t="s">
        <v>9</v>
      </c>
      <c r="F31" s="58">
        <v>70907</v>
      </c>
      <c r="G31" s="59">
        <v>1572.2</v>
      </c>
      <c r="H31" s="93"/>
    </row>
    <row r="32" spans="1:8">
      <c r="A32" s="21">
        <v>30</v>
      </c>
      <c r="B32" s="55" t="s">
        <v>140</v>
      </c>
      <c r="C32" s="58">
        <v>4182</v>
      </c>
      <c r="D32" s="58">
        <v>497422</v>
      </c>
      <c r="E32" s="50" t="s">
        <v>9</v>
      </c>
      <c r="F32" s="58">
        <v>90975</v>
      </c>
      <c r="G32" s="59">
        <v>2072.1</v>
      </c>
      <c r="H32" s="93"/>
    </row>
    <row r="33" spans="1:8">
      <c r="A33" s="21">
        <v>31</v>
      </c>
      <c r="B33" s="55" t="s">
        <v>143</v>
      </c>
      <c r="C33" s="58">
        <v>2464</v>
      </c>
      <c r="D33" s="58">
        <v>81345</v>
      </c>
      <c r="E33" s="50" t="s">
        <v>9</v>
      </c>
      <c r="F33" s="58">
        <v>49467</v>
      </c>
      <c r="G33" s="59">
        <v>831</v>
      </c>
      <c r="H33" s="93"/>
    </row>
    <row r="34" spans="1:8" ht="24">
      <c r="A34" s="21">
        <v>32</v>
      </c>
      <c r="B34" s="55" t="s">
        <v>144</v>
      </c>
      <c r="C34" s="58">
        <v>6303</v>
      </c>
      <c r="D34" s="58">
        <v>173000</v>
      </c>
      <c r="E34" s="50" t="s">
        <v>9</v>
      </c>
      <c r="F34" s="58">
        <v>85786</v>
      </c>
      <c r="G34" s="59">
        <v>5369</v>
      </c>
      <c r="H34" s="93"/>
    </row>
    <row r="35" spans="1:8" ht="24">
      <c r="A35" s="21">
        <v>33</v>
      </c>
      <c r="B35" s="55" t="s">
        <v>149</v>
      </c>
      <c r="C35" s="58">
        <v>1315</v>
      </c>
      <c r="D35" s="58">
        <v>95031.22</v>
      </c>
      <c r="E35" s="50" t="s">
        <v>9</v>
      </c>
      <c r="F35" s="58">
        <v>44758.81</v>
      </c>
      <c r="G35" s="59">
        <v>1110</v>
      </c>
      <c r="H35" s="91"/>
    </row>
    <row r="36" spans="1:8">
      <c r="A36" s="21">
        <v>34</v>
      </c>
      <c r="B36" s="55" t="s">
        <v>151</v>
      </c>
      <c r="C36" s="58">
        <v>3700</v>
      </c>
      <c r="D36" s="58">
        <v>111888</v>
      </c>
      <c r="E36" s="50" t="s">
        <v>9</v>
      </c>
      <c r="F36" s="58">
        <v>56983</v>
      </c>
      <c r="G36" s="59">
        <v>2150</v>
      </c>
      <c r="H36" s="93"/>
    </row>
    <row r="37" spans="1:8" ht="24">
      <c r="A37" s="21">
        <v>35</v>
      </c>
      <c r="B37" s="55" t="s">
        <v>157</v>
      </c>
      <c r="C37" s="58">
        <v>2495</v>
      </c>
      <c r="D37" s="58">
        <v>66700</v>
      </c>
      <c r="E37" s="50" t="s">
        <v>9</v>
      </c>
      <c r="F37" s="58">
        <v>42578</v>
      </c>
      <c r="G37" s="59">
        <v>1500</v>
      </c>
      <c r="H37" s="93"/>
    </row>
    <row r="38" spans="1:8" ht="24">
      <c r="A38" s="21">
        <v>36</v>
      </c>
      <c r="B38" s="55" t="s">
        <v>159</v>
      </c>
      <c r="C38" s="58">
        <v>1488</v>
      </c>
      <c r="D38" s="58">
        <v>58201</v>
      </c>
      <c r="E38" s="50" t="s">
        <v>9</v>
      </c>
      <c r="F38" s="58">
        <v>18245</v>
      </c>
      <c r="G38" s="59">
        <v>392</v>
      </c>
      <c r="H38" s="93"/>
    </row>
    <row r="39" spans="1:8">
      <c r="A39" s="21">
        <v>37</v>
      </c>
      <c r="B39" s="55" t="s">
        <v>161</v>
      </c>
      <c r="C39" s="58">
        <v>11491</v>
      </c>
      <c r="D39" s="58">
        <v>419535</v>
      </c>
      <c r="E39" s="50" t="s">
        <v>9</v>
      </c>
      <c r="F39" s="58">
        <v>113962</v>
      </c>
      <c r="G39" s="59">
        <v>6217</v>
      </c>
      <c r="H39" s="93"/>
    </row>
    <row r="40" spans="1:8">
      <c r="A40" s="21">
        <v>38</v>
      </c>
      <c r="B40" s="55" t="s">
        <v>162</v>
      </c>
      <c r="C40" s="58">
        <v>7135</v>
      </c>
      <c r="D40" s="58">
        <v>61912</v>
      </c>
      <c r="E40" s="50" t="s">
        <v>9</v>
      </c>
      <c r="F40" s="58">
        <v>30859</v>
      </c>
      <c r="G40" s="59">
        <v>2654</v>
      </c>
      <c r="H40" s="93"/>
    </row>
    <row r="41" spans="1:8">
      <c r="A41" s="21">
        <v>39</v>
      </c>
      <c r="B41" s="55" t="s">
        <v>163</v>
      </c>
      <c r="C41" s="58">
        <v>1277</v>
      </c>
      <c r="D41" s="58">
        <v>45609</v>
      </c>
      <c r="E41" s="50" t="s">
        <v>9</v>
      </c>
      <c r="F41" s="58">
        <v>54000</v>
      </c>
      <c r="G41" s="59">
        <v>1603</v>
      </c>
      <c r="H41" s="93"/>
    </row>
    <row r="42" spans="1:8" ht="24">
      <c r="A42" s="21">
        <v>40</v>
      </c>
      <c r="B42" s="55" t="s">
        <v>167</v>
      </c>
      <c r="C42" s="58">
        <v>6386</v>
      </c>
      <c r="D42" s="58">
        <v>92060</v>
      </c>
      <c r="E42" s="50" t="s">
        <v>9</v>
      </c>
      <c r="F42" s="58">
        <v>85095</v>
      </c>
      <c r="G42" s="59">
        <v>2359</v>
      </c>
      <c r="H42" s="93"/>
    </row>
    <row r="43" spans="1:8" ht="24">
      <c r="A43" s="21">
        <v>41</v>
      </c>
      <c r="B43" s="55" t="s">
        <v>168</v>
      </c>
      <c r="C43" s="58">
        <v>6005</v>
      </c>
      <c r="D43" s="58">
        <v>48640</v>
      </c>
      <c r="E43" s="50" t="s">
        <v>9</v>
      </c>
      <c r="F43" s="58">
        <v>21109</v>
      </c>
      <c r="G43" s="59">
        <v>1500</v>
      </c>
      <c r="H43" s="93"/>
    </row>
    <row r="44" spans="1:8" ht="24">
      <c r="A44" s="21">
        <v>42</v>
      </c>
      <c r="B44" s="55" t="s">
        <v>169</v>
      </c>
      <c r="C44" s="58">
        <v>3803</v>
      </c>
      <c r="D44" s="58">
        <v>48211</v>
      </c>
      <c r="E44" s="50" t="s">
        <v>9</v>
      </c>
      <c r="F44" s="58">
        <v>74201</v>
      </c>
      <c r="G44" s="59">
        <v>1693.4</v>
      </c>
      <c r="H44" s="90" t="s">
        <v>361</v>
      </c>
    </row>
    <row r="45" spans="1:8">
      <c r="A45" s="21">
        <v>43</v>
      </c>
      <c r="B45" s="55" t="s">
        <v>170</v>
      </c>
      <c r="C45" s="58">
        <v>4172</v>
      </c>
      <c r="D45" s="58">
        <v>155998</v>
      </c>
      <c r="E45" s="50" t="s">
        <v>9</v>
      </c>
      <c r="F45" s="58">
        <v>71304</v>
      </c>
      <c r="G45" s="59">
        <v>1343.03</v>
      </c>
      <c r="H45" s="93"/>
    </row>
    <row r="46" spans="1:8">
      <c r="A46" s="21">
        <v>44</v>
      </c>
      <c r="B46" s="55" t="s">
        <v>171</v>
      </c>
      <c r="C46" s="58">
        <v>7707</v>
      </c>
      <c r="D46" s="58">
        <v>154425</v>
      </c>
      <c r="E46" s="50" t="s">
        <v>9</v>
      </c>
      <c r="F46" s="58">
        <v>124112</v>
      </c>
      <c r="G46" s="59">
        <v>3841</v>
      </c>
      <c r="H46" s="93"/>
    </row>
    <row r="47" spans="1:8">
      <c r="A47" s="21">
        <v>45</v>
      </c>
      <c r="B47" s="55" t="s">
        <v>177</v>
      </c>
      <c r="C47" s="58">
        <v>4919</v>
      </c>
      <c r="D47" s="58">
        <v>167992</v>
      </c>
      <c r="E47" s="50" t="s">
        <v>9</v>
      </c>
      <c r="F47" s="58">
        <v>50991</v>
      </c>
      <c r="G47" s="59">
        <v>2075</v>
      </c>
      <c r="H47" s="93"/>
    </row>
    <row r="48" spans="1:8">
      <c r="A48" s="21">
        <v>46</v>
      </c>
      <c r="B48" s="55" t="s">
        <v>178</v>
      </c>
      <c r="C48" s="58">
        <v>3394</v>
      </c>
      <c r="D48" s="58">
        <v>113005</v>
      </c>
      <c r="E48" s="50" t="s">
        <v>9</v>
      </c>
      <c r="F48" s="58">
        <v>80479</v>
      </c>
      <c r="G48" s="59">
        <v>1742.73</v>
      </c>
      <c r="H48" s="93"/>
    </row>
    <row r="49" spans="1:8" ht="24">
      <c r="A49" s="21">
        <v>47</v>
      </c>
      <c r="B49" s="55" t="s">
        <v>181</v>
      </c>
      <c r="C49" s="58">
        <v>2827</v>
      </c>
      <c r="D49" s="58">
        <v>108282</v>
      </c>
      <c r="E49" s="50" t="s">
        <v>9</v>
      </c>
      <c r="F49" s="58">
        <v>40994</v>
      </c>
      <c r="G49" s="59">
        <v>1516</v>
      </c>
      <c r="H49" s="93"/>
    </row>
    <row r="50" spans="1:8">
      <c r="A50" s="21">
        <v>48</v>
      </c>
      <c r="B50" s="55" t="s">
        <v>182</v>
      </c>
      <c r="C50" s="58">
        <v>8452</v>
      </c>
      <c r="D50" s="58">
        <v>151544.29999999999</v>
      </c>
      <c r="E50" s="50" t="s">
        <v>9</v>
      </c>
      <c r="F50" s="58">
        <v>71668.03</v>
      </c>
      <c r="G50" s="59">
        <v>4258.33</v>
      </c>
      <c r="H50" s="93"/>
    </row>
    <row r="51" spans="1:8" ht="24">
      <c r="A51" s="21">
        <v>49</v>
      </c>
      <c r="B51" s="55" t="s">
        <v>183</v>
      </c>
      <c r="C51" s="58">
        <v>3012</v>
      </c>
      <c r="D51" s="58">
        <v>275403</v>
      </c>
      <c r="E51" s="50" t="s">
        <v>9</v>
      </c>
      <c r="F51" s="58">
        <v>40134</v>
      </c>
      <c r="G51" s="59">
        <v>4551.28</v>
      </c>
      <c r="H51" s="90" t="s">
        <v>361</v>
      </c>
    </row>
    <row r="52" spans="1:8" ht="27">
      <c r="A52" s="21">
        <v>50</v>
      </c>
      <c r="B52" s="55" t="s">
        <v>184</v>
      </c>
      <c r="C52" s="58">
        <v>437</v>
      </c>
      <c r="D52" s="58">
        <v>214000</v>
      </c>
      <c r="E52" s="50" t="s">
        <v>9</v>
      </c>
      <c r="F52" s="58">
        <v>52000</v>
      </c>
      <c r="G52" s="59">
        <v>759.68</v>
      </c>
      <c r="H52" s="91" t="s">
        <v>362</v>
      </c>
    </row>
    <row r="53" spans="1:8" ht="39" customHeight="1">
      <c r="A53" s="21">
        <v>51</v>
      </c>
      <c r="B53" s="55" t="s">
        <v>188</v>
      </c>
      <c r="C53" s="58">
        <v>1373</v>
      </c>
      <c r="D53" s="58">
        <v>21000</v>
      </c>
      <c r="E53" s="50" t="s">
        <v>9</v>
      </c>
      <c r="F53" s="58">
        <v>0</v>
      </c>
      <c r="G53" s="59">
        <v>245</v>
      </c>
      <c r="H53" s="91" t="s">
        <v>362</v>
      </c>
    </row>
    <row r="54" spans="1:8" ht="24">
      <c r="A54" s="21">
        <v>52</v>
      </c>
      <c r="B54" s="55" t="s">
        <v>190</v>
      </c>
      <c r="C54" s="58">
        <v>1717</v>
      </c>
      <c r="D54" s="58">
        <v>120000</v>
      </c>
      <c r="E54" s="50" t="s">
        <v>9</v>
      </c>
      <c r="F54" s="58">
        <v>68000</v>
      </c>
      <c r="G54" s="59">
        <v>1281</v>
      </c>
      <c r="H54" s="93"/>
    </row>
    <row r="55" spans="1:8" ht="24">
      <c r="A55" s="21">
        <v>53</v>
      </c>
      <c r="B55" s="55" t="s">
        <v>197</v>
      </c>
      <c r="C55" s="58">
        <v>11743</v>
      </c>
      <c r="D55" s="58">
        <v>300000</v>
      </c>
      <c r="E55" s="50" t="s">
        <v>9</v>
      </c>
      <c r="F55" s="58">
        <v>119889</v>
      </c>
      <c r="G55" s="59">
        <v>4542</v>
      </c>
      <c r="H55" s="93"/>
    </row>
    <row r="56" spans="1:8" ht="24">
      <c r="A56" s="21">
        <v>54</v>
      </c>
      <c r="B56" s="55" t="s">
        <v>200</v>
      </c>
      <c r="C56" s="58">
        <v>2925</v>
      </c>
      <c r="D56" s="58">
        <v>58586</v>
      </c>
      <c r="E56" s="50" t="s">
        <v>9</v>
      </c>
      <c r="F56" s="58">
        <v>27572</v>
      </c>
      <c r="G56" s="59">
        <v>1044</v>
      </c>
      <c r="H56" s="93"/>
    </row>
    <row r="57" spans="1:8">
      <c r="A57" s="21">
        <v>55</v>
      </c>
      <c r="B57" s="55" t="s">
        <v>204</v>
      </c>
      <c r="C57" s="58">
        <v>2556</v>
      </c>
      <c r="D57" s="58">
        <v>96173</v>
      </c>
      <c r="E57" s="50" t="s">
        <v>9</v>
      </c>
      <c r="F57" s="58">
        <v>46020</v>
      </c>
      <c r="G57" s="59">
        <v>1350</v>
      </c>
      <c r="H57" s="93"/>
    </row>
    <row r="58" spans="1:8" ht="24">
      <c r="A58" s="21">
        <v>56</v>
      </c>
      <c r="B58" s="55" t="s">
        <v>205</v>
      </c>
      <c r="C58" s="58">
        <v>4378</v>
      </c>
      <c r="D58" s="58">
        <v>57119</v>
      </c>
      <c r="E58" s="56" t="s">
        <v>9</v>
      </c>
      <c r="F58" s="58">
        <v>57115</v>
      </c>
      <c r="G58" s="59">
        <v>1750</v>
      </c>
      <c r="H58" s="93"/>
    </row>
    <row r="59" spans="1:8">
      <c r="A59" s="21">
        <v>57</v>
      </c>
      <c r="B59" s="55" t="s">
        <v>206</v>
      </c>
      <c r="C59" s="58">
        <v>2431</v>
      </c>
      <c r="D59" s="58">
        <v>78925</v>
      </c>
      <c r="E59" s="56" t="s">
        <v>9</v>
      </c>
      <c r="F59" s="58">
        <v>26959</v>
      </c>
      <c r="G59" s="59">
        <v>1200</v>
      </c>
      <c r="H59" s="93"/>
    </row>
    <row r="60" spans="1:8" ht="24">
      <c r="A60" s="21">
        <v>58</v>
      </c>
      <c r="B60" s="55" t="s">
        <v>209</v>
      </c>
      <c r="C60" s="58">
        <v>6707</v>
      </c>
      <c r="D60" s="58">
        <v>231430</v>
      </c>
      <c r="E60" s="56" t="s">
        <v>9</v>
      </c>
      <c r="F60" s="58">
        <v>107134</v>
      </c>
      <c r="G60" s="59">
        <v>3601</v>
      </c>
      <c r="H60" s="93"/>
    </row>
    <row r="61" spans="1:8">
      <c r="A61" s="21">
        <v>59</v>
      </c>
      <c r="B61" s="55" t="s">
        <v>213</v>
      </c>
      <c r="C61" s="58">
        <v>5821</v>
      </c>
      <c r="D61" s="58">
        <v>109843</v>
      </c>
      <c r="E61" s="56" t="s">
        <v>9</v>
      </c>
      <c r="F61" s="58">
        <v>99223</v>
      </c>
      <c r="G61" s="59">
        <v>3429</v>
      </c>
      <c r="H61" s="93"/>
    </row>
    <row r="62" spans="1:8" ht="24">
      <c r="A62" s="21">
        <v>60</v>
      </c>
      <c r="B62" s="55" t="s">
        <v>214</v>
      </c>
      <c r="C62" s="58">
        <v>2844</v>
      </c>
      <c r="D62" s="58">
        <v>83975</v>
      </c>
      <c r="E62" s="50" t="s">
        <v>9</v>
      </c>
      <c r="F62" s="58">
        <v>34766</v>
      </c>
      <c r="G62" s="59">
        <v>1560</v>
      </c>
      <c r="H62" s="93"/>
    </row>
    <row r="63" spans="1:8" ht="24">
      <c r="A63" s="21">
        <v>61</v>
      </c>
      <c r="B63" s="55" t="s">
        <v>219</v>
      </c>
      <c r="C63" s="58">
        <v>1712</v>
      </c>
      <c r="D63" s="58">
        <v>50280</v>
      </c>
      <c r="E63" s="50" t="s">
        <v>9</v>
      </c>
      <c r="F63" s="58">
        <v>10982</v>
      </c>
      <c r="G63" s="59">
        <v>350.1</v>
      </c>
      <c r="H63" s="93"/>
    </row>
    <row r="64" spans="1:8" ht="24">
      <c r="A64" s="21">
        <v>62</v>
      </c>
      <c r="B64" s="55" t="s">
        <v>225</v>
      </c>
      <c r="C64" s="58">
        <v>2929</v>
      </c>
      <c r="D64" s="58">
        <v>48057</v>
      </c>
      <c r="E64" s="50" t="s">
        <v>9</v>
      </c>
      <c r="F64" s="58">
        <v>30811</v>
      </c>
      <c r="G64" s="59">
        <v>1393.19</v>
      </c>
      <c r="H64" s="93"/>
    </row>
    <row r="65" spans="1:8">
      <c r="A65" s="21">
        <v>63</v>
      </c>
      <c r="B65" s="55" t="s">
        <v>227</v>
      </c>
      <c r="C65" s="58">
        <v>2209</v>
      </c>
      <c r="D65" s="58">
        <v>48400</v>
      </c>
      <c r="E65" s="50" t="s">
        <v>9</v>
      </c>
      <c r="F65" s="58">
        <v>17331</v>
      </c>
      <c r="G65" s="59">
        <v>675</v>
      </c>
      <c r="H65" s="93"/>
    </row>
    <row r="66" spans="1:8" ht="24">
      <c r="A66" s="21">
        <v>64</v>
      </c>
      <c r="B66" s="55" t="s">
        <v>241</v>
      </c>
      <c r="C66" s="58">
        <v>2801</v>
      </c>
      <c r="D66" s="58">
        <v>66000</v>
      </c>
      <c r="E66" s="50" t="s">
        <v>9</v>
      </c>
      <c r="F66" s="58">
        <v>45000</v>
      </c>
      <c r="G66" s="59">
        <v>1030</v>
      </c>
      <c r="H66" s="93"/>
    </row>
    <row r="67" spans="1:8" ht="24">
      <c r="A67" s="21">
        <v>65</v>
      </c>
      <c r="B67" s="55" t="s">
        <v>251</v>
      </c>
      <c r="C67" s="58">
        <v>1466</v>
      </c>
      <c r="D67" s="58">
        <v>45000</v>
      </c>
      <c r="E67" s="50" t="s">
        <v>9</v>
      </c>
      <c r="F67" s="58">
        <v>20755</v>
      </c>
      <c r="G67" s="59">
        <v>255</v>
      </c>
      <c r="H67" s="91" t="s">
        <v>361</v>
      </c>
    </row>
    <row r="68" spans="1:8" ht="24">
      <c r="A68" s="21">
        <v>66</v>
      </c>
      <c r="B68" s="55" t="s">
        <v>253</v>
      </c>
      <c r="C68" s="58">
        <v>3606</v>
      </c>
      <c r="D68" s="58">
        <v>147000</v>
      </c>
      <c r="E68" s="50" t="s">
        <v>9</v>
      </c>
      <c r="F68" s="58">
        <v>43816</v>
      </c>
      <c r="G68" s="59">
        <v>534</v>
      </c>
      <c r="H68" s="93"/>
    </row>
    <row r="69" spans="1:8">
      <c r="A69" s="21">
        <v>67</v>
      </c>
      <c r="B69" s="55" t="s">
        <v>254</v>
      </c>
      <c r="C69" s="58">
        <v>1755</v>
      </c>
      <c r="D69" s="58">
        <v>166667</v>
      </c>
      <c r="E69" s="50" t="s">
        <v>9</v>
      </c>
      <c r="F69" s="58">
        <v>19720</v>
      </c>
      <c r="G69" s="59">
        <v>181</v>
      </c>
      <c r="H69" s="93"/>
    </row>
    <row r="70" spans="1:8">
      <c r="A70" s="21">
        <v>68</v>
      </c>
      <c r="B70" s="55" t="s">
        <v>256</v>
      </c>
      <c r="C70" s="58">
        <v>3242</v>
      </c>
      <c r="D70" s="58">
        <v>42000</v>
      </c>
      <c r="E70" s="50" t="s">
        <v>9</v>
      </c>
      <c r="F70" s="58">
        <v>19582</v>
      </c>
      <c r="G70" s="59">
        <v>288</v>
      </c>
      <c r="H70" s="93"/>
    </row>
    <row r="71" spans="1:8" ht="24">
      <c r="A71" s="21">
        <v>69</v>
      </c>
      <c r="B71" s="55" t="s">
        <v>259</v>
      </c>
      <c r="C71" s="58">
        <v>3535</v>
      </c>
      <c r="D71" s="58">
        <v>93000</v>
      </c>
      <c r="E71" s="50" t="s">
        <v>9</v>
      </c>
      <c r="F71" s="58">
        <v>25877</v>
      </c>
      <c r="G71" s="59">
        <v>2046</v>
      </c>
      <c r="H71" s="93"/>
    </row>
    <row r="72" spans="1:8">
      <c r="A72" s="21">
        <v>70</v>
      </c>
      <c r="B72" s="55" t="s">
        <v>260</v>
      </c>
      <c r="C72" s="58">
        <v>1625</v>
      </c>
      <c r="D72" s="58">
        <v>46172</v>
      </c>
      <c r="E72" s="50" t="s">
        <v>9</v>
      </c>
      <c r="F72" s="58">
        <v>48527</v>
      </c>
      <c r="G72" s="59">
        <v>980</v>
      </c>
      <c r="H72" s="93"/>
    </row>
    <row r="73" spans="1:8">
      <c r="A73" s="21">
        <v>71</v>
      </c>
      <c r="B73" s="55" t="s">
        <v>261</v>
      </c>
      <c r="C73" s="58">
        <v>6463</v>
      </c>
      <c r="D73" s="58">
        <v>279857</v>
      </c>
      <c r="E73" s="50" t="s">
        <v>9</v>
      </c>
      <c r="F73" s="58">
        <v>69287</v>
      </c>
      <c r="G73" s="59">
        <v>1356</v>
      </c>
      <c r="H73" s="93"/>
    </row>
    <row r="74" spans="1:8">
      <c r="A74" s="21">
        <v>72</v>
      </c>
      <c r="B74" s="55" t="s">
        <v>263</v>
      </c>
      <c r="C74" s="58">
        <v>10070</v>
      </c>
      <c r="D74" s="58">
        <v>400000</v>
      </c>
      <c r="E74" s="50" t="s">
        <v>9</v>
      </c>
      <c r="F74" s="58">
        <v>139000</v>
      </c>
      <c r="G74" s="59">
        <v>4540.43</v>
      </c>
      <c r="H74" s="93"/>
    </row>
    <row r="75" spans="1:8">
      <c r="A75" s="21">
        <v>73</v>
      </c>
      <c r="B75" s="55" t="s">
        <v>267</v>
      </c>
      <c r="C75" s="58">
        <v>2173</v>
      </c>
      <c r="D75" s="58">
        <v>60000</v>
      </c>
      <c r="E75" s="50" t="s">
        <v>9</v>
      </c>
      <c r="F75" s="58">
        <v>29613</v>
      </c>
      <c r="G75" s="59">
        <v>0</v>
      </c>
      <c r="H75" s="93"/>
    </row>
    <row r="76" spans="1:8" ht="24">
      <c r="A76" s="21">
        <v>74</v>
      </c>
      <c r="B76" s="55" t="s">
        <v>273</v>
      </c>
      <c r="C76" s="58">
        <v>2739</v>
      </c>
      <c r="D76" s="58">
        <v>290183</v>
      </c>
      <c r="E76" s="56" t="s">
        <v>9</v>
      </c>
      <c r="F76" s="58">
        <v>112511.81</v>
      </c>
      <c r="G76" s="59">
        <v>6768</v>
      </c>
      <c r="H76" s="93"/>
    </row>
    <row r="77" spans="1:8">
      <c r="A77" s="21">
        <v>75</v>
      </c>
      <c r="B77" s="55" t="s">
        <v>274</v>
      </c>
      <c r="C77" s="58">
        <v>2941</v>
      </c>
      <c r="D77" s="58">
        <v>90000</v>
      </c>
      <c r="E77" s="56" t="s">
        <v>9</v>
      </c>
      <c r="F77" s="58">
        <v>49300.2</v>
      </c>
      <c r="G77" s="59">
        <v>1826</v>
      </c>
      <c r="H77" s="93"/>
    </row>
    <row r="78" spans="1:8" ht="24">
      <c r="A78" s="21">
        <v>76</v>
      </c>
      <c r="B78" s="55" t="s">
        <v>278</v>
      </c>
      <c r="C78" s="58">
        <v>1491</v>
      </c>
      <c r="D78" s="58">
        <v>186676</v>
      </c>
      <c r="E78" s="50" t="s">
        <v>9</v>
      </c>
      <c r="F78" s="58">
        <v>23371</v>
      </c>
      <c r="G78" s="59">
        <v>849</v>
      </c>
      <c r="H78" s="93"/>
    </row>
    <row r="79" spans="1:8" ht="24">
      <c r="A79" s="21">
        <v>77</v>
      </c>
      <c r="B79" s="55" t="s">
        <v>280</v>
      </c>
      <c r="C79" s="58">
        <v>6068</v>
      </c>
      <c r="D79" s="58">
        <v>350000</v>
      </c>
      <c r="E79" s="50" t="s">
        <v>9</v>
      </c>
      <c r="F79" s="58">
        <v>83200</v>
      </c>
      <c r="G79" s="59">
        <v>2550</v>
      </c>
      <c r="H79" s="93"/>
    </row>
    <row r="80" spans="1:8">
      <c r="A80" s="21">
        <v>78</v>
      </c>
      <c r="B80" s="55" t="s">
        <v>282</v>
      </c>
      <c r="C80" s="58">
        <v>5015</v>
      </c>
      <c r="D80" s="58">
        <v>61188.08</v>
      </c>
      <c r="E80" s="50" t="s">
        <v>9</v>
      </c>
      <c r="F80" s="58">
        <v>66133</v>
      </c>
      <c r="G80" s="59">
        <v>3842.52</v>
      </c>
      <c r="H80" s="93"/>
    </row>
    <row r="81" spans="1:8" ht="24">
      <c r="A81" s="21">
        <v>79</v>
      </c>
      <c r="B81" s="55" t="s">
        <v>286</v>
      </c>
      <c r="C81" s="58">
        <v>7460</v>
      </c>
      <c r="D81" s="58">
        <v>149142</v>
      </c>
      <c r="E81" s="50" t="s">
        <v>9</v>
      </c>
      <c r="F81" s="58">
        <v>112949</v>
      </c>
      <c r="G81" s="59">
        <v>3639</v>
      </c>
      <c r="H81" s="93"/>
    </row>
    <row r="82" spans="1:8">
      <c r="A82" s="21">
        <v>80</v>
      </c>
      <c r="B82" s="55" t="s">
        <v>289</v>
      </c>
      <c r="C82" s="58">
        <v>8024</v>
      </c>
      <c r="D82" s="58">
        <v>61630</v>
      </c>
      <c r="E82" s="50" t="s">
        <v>9</v>
      </c>
      <c r="F82" s="58">
        <v>53416</v>
      </c>
      <c r="G82" s="59">
        <v>3095.85</v>
      </c>
      <c r="H82" s="93"/>
    </row>
    <row r="83" spans="1:8">
      <c r="A83" s="21">
        <v>81</v>
      </c>
      <c r="B83" s="55" t="s">
        <v>291</v>
      </c>
      <c r="C83" s="58">
        <v>3193</v>
      </c>
      <c r="D83" s="58">
        <v>54823</v>
      </c>
      <c r="E83" s="56" t="s">
        <v>9</v>
      </c>
      <c r="F83" s="58">
        <v>39447</v>
      </c>
      <c r="G83" s="59">
        <v>1248</v>
      </c>
      <c r="H83" s="93"/>
    </row>
    <row r="84" spans="1:8">
      <c r="A84" s="21">
        <v>82</v>
      </c>
      <c r="B84" s="55" t="s">
        <v>294</v>
      </c>
      <c r="C84" s="58">
        <v>5425</v>
      </c>
      <c r="D84" s="58">
        <v>163810</v>
      </c>
      <c r="E84" s="50" t="s">
        <v>9</v>
      </c>
      <c r="F84" s="58">
        <v>68001</v>
      </c>
      <c r="G84" s="59">
        <v>3937</v>
      </c>
      <c r="H84" s="93"/>
    </row>
    <row r="85" spans="1:8">
      <c r="A85" s="21">
        <v>83</v>
      </c>
      <c r="B85" s="55" t="s">
        <v>295</v>
      </c>
      <c r="C85" s="58">
        <v>2036</v>
      </c>
      <c r="D85" s="58">
        <v>66666</v>
      </c>
      <c r="E85" s="50" t="s">
        <v>9</v>
      </c>
      <c r="F85" s="58">
        <v>47498.36</v>
      </c>
      <c r="G85" s="59">
        <v>1020</v>
      </c>
      <c r="H85" s="93"/>
    </row>
    <row r="86" spans="1:8">
      <c r="A86" s="21">
        <v>84</v>
      </c>
      <c r="B86" s="55" t="s">
        <v>296</v>
      </c>
      <c r="C86" s="58">
        <v>4540</v>
      </c>
      <c r="D86" s="58">
        <v>55094</v>
      </c>
      <c r="E86" s="50" t="s">
        <v>9</v>
      </c>
      <c r="F86" s="58">
        <v>47834</v>
      </c>
      <c r="G86" s="59">
        <v>1843</v>
      </c>
      <c r="H86" s="93"/>
    </row>
    <row r="87" spans="1:8">
      <c r="A87" s="21">
        <v>85</v>
      </c>
      <c r="B87" s="55" t="s">
        <v>298</v>
      </c>
      <c r="C87" s="58">
        <v>3247</v>
      </c>
      <c r="D87" s="58">
        <v>314029</v>
      </c>
      <c r="E87" s="56" t="s">
        <v>9</v>
      </c>
      <c r="F87" s="58">
        <v>34429.810000000005</v>
      </c>
      <c r="G87" s="59">
        <v>1067.75</v>
      </c>
      <c r="H87" s="93"/>
    </row>
    <row r="88" spans="1:8">
      <c r="A88" s="21">
        <v>86</v>
      </c>
      <c r="B88" s="55" t="s">
        <v>300</v>
      </c>
      <c r="C88" s="58">
        <v>4432</v>
      </c>
      <c r="D88" s="58">
        <v>98890</v>
      </c>
      <c r="E88" s="50" t="s">
        <v>9</v>
      </c>
      <c r="F88" s="58">
        <v>42815</v>
      </c>
      <c r="G88" s="59">
        <v>3359</v>
      </c>
      <c r="H88" s="93"/>
    </row>
    <row r="89" spans="1:8" ht="24">
      <c r="A89" s="21">
        <v>87</v>
      </c>
      <c r="B89" s="55" t="s">
        <v>312</v>
      </c>
      <c r="C89" s="58">
        <v>4159</v>
      </c>
      <c r="D89" s="58">
        <v>87340</v>
      </c>
      <c r="E89" s="50" t="s">
        <v>9</v>
      </c>
      <c r="F89" s="58">
        <v>49084</v>
      </c>
      <c r="G89" s="59">
        <v>3560</v>
      </c>
      <c r="H89" s="93"/>
    </row>
    <row r="90" spans="1:8">
      <c r="A90" s="21">
        <v>88</v>
      </c>
      <c r="B90" s="55" t="s">
        <v>314</v>
      </c>
      <c r="C90" s="58">
        <v>4280</v>
      </c>
      <c r="D90" s="58">
        <v>55880</v>
      </c>
      <c r="E90" s="50" t="s">
        <v>9</v>
      </c>
      <c r="F90" s="58">
        <v>44021.470000000008</v>
      </c>
      <c r="G90" s="59">
        <v>2260.19</v>
      </c>
      <c r="H90" s="93"/>
    </row>
    <row r="91" spans="1:8" ht="24">
      <c r="A91" s="21">
        <v>89</v>
      </c>
      <c r="B91" s="55" t="s">
        <v>316</v>
      </c>
      <c r="C91" s="58">
        <v>7024</v>
      </c>
      <c r="D91" s="58">
        <v>93057</v>
      </c>
      <c r="E91" s="50" t="s">
        <v>9</v>
      </c>
      <c r="F91" s="58">
        <v>68450</v>
      </c>
      <c r="G91" s="59">
        <v>2359</v>
      </c>
      <c r="H91" s="93"/>
    </row>
    <row r="92" spans="1:8" ht="27">
      <c r="A92" s="21">
        <v>90</v>
      </c>
      <c r="B92" s="55" t="s">
        <v>319</v>
      </c>
      <c r="C92" s="58">
        <v>4750</v>
      </c>
      <c r="D92" s="58">
        <v>72930</v>
      </c>
      <c r="E92" s="71" t="s">
        <v>365</v>
      </c>
      <c r="F92" s="58">
        <v>6419</v>
      </c>
      <c r="G92" s="59">
        <v>97</v>
      </c>
      <c r="H92" s="92" t="s">
        <v>363</v>
      </c>
    </row>
    <row r="93" spans="1:8" ht="24">
      <c r="A93" s="21">
        <v>91</v>
      </c>
      <c r="B93" s="55" t="s">
        <v>320</v>
      </c>
      <c r="C93" s="58">
        <v>5298</v>
      </c>
      <c r="D93" s="58">
        <v>68740</v>
      </c>
      <c r="E93" s="50" t="s">
        <v>9</v>
      </c>
      <c r="F93" s="58">
        <v>10348</v>
      </c>
      <c r="G93" s="59">
        <v>250</v>
      </c>
      <c r="H93" s="93"/>
    </row>
    <row r="94" spans="1:8" ht="24">
      <c r="A94" s="21">
        <v>92</v>
      </c>
      <c r="B94" s="55" t="s">
        <v>321</v>
      </c>
      <c r="C94" s="58">
        <v>2706</v>
      </c>
      <c r="D94" s="58">
        <v>79920</v>
      </c>
      <c r="E94" s="50" t="s">
        <v>9</v>
      </c>
      <c r="F94" s="58">
        <v>27457</v>
      </c>
      <c r="G94" s="59">
        <v>1103</v>
      </c>
      <c r="H94" s="93"/>
    </row>
    <row r="95" spans="1:8">
      <c r="A95" s="21">
        <v>93</v>
      </c>
      <c r="B95" s="55" t="s">
        <v>324</v>
      </c>
      <c r="C95" s="58">
        <v>6036</v>
      </c>
      <c r="D95" s="58">
        <v>70000</v>
      </c>
      <c r="E95" s="50" t="s">
        <v>9</v>
      </c>
      <c r="F95" s="58">
        <v>35820</v>
      </c>
      <c r="G95" s="59">
        <v>520</v>
      </c>
      <c r="H95" s="93"/>
    </row>
    <row r="96" spans="1:8" ht="24">
      <c r="A96" s="21">
        <v>94</v>
      </c>
      <c r="B96" s="55" t="s">
        <v>327</v>
      </c>
      <c r="C96" s="58">
        <v>10032</v>
      </c>
      <c r="D96" s="58">
        <v>173000</v>
      </c>
      <c r="E96" s="50" t="s">
        <v>9</v>
      </c>
      <c r="F96" s="58">
        <v>62800</v>
      </c>
      <c r="G96" s="59">
        <v>900</v>
      </c>
      <c r="H96" s="93"/>
    </row>
    <row r="97" spans="1:8">
      <c r="A97" s="21">
        <v>95</v>
      </c>
      <c r="B97" s="55" t="s">
        <v>330</v>
      </c>
      <c r="C97" s="58">
        <v>17466</v>
      </c>
      <c r="D97" s="58">
        <v>84000</v>
      </c>
      <c r="E97" s="71" t="s">
        <v>366</v>
      </c>
      <c r="F97" s="58">
        <v>47360</v>
      </c>
      <c r="G97" s="59">
        <v>1261</v>
      </c>
      <c r="H97" s="92" t="s">
        <v>364</v>
      </c>
    </row>
    <row r="98" spans="1:8">
      <c r="A98" s="21">
        <v>96</v>
      </c>
      <c r="B98" s="55" t="s">
        <v>367</v>
      </c>
      <c r="C98" s="58">
        <v>26289</v>
      </c>
      <c r="D98" s="58">
        <v>200010</v>
      </c>
      <c r="E98" s="71" t="s">
        <v>368</v>
      </c>
      <c r="F98" s="58">
        <v>131000</v>
      </c>
      <c r="G98" s="59">
        <v>5070</v>
      </c>
      <c r="H98" s="92" t="s">
        <v>364</v>
      </c>
    </row>
    <row r="99" spans="1:8" ht="26.25" customHeight="1">
      <c r="A99" s="21">
        <v>97</v>
      </c>
      <c r="B99" s="55" t="s">
        <v>332</v>
      </c>
      <c r="C99" s="58">
        <v>4830</v>
      </c>
      <c r="D99" s="58">
        <v>142674</v>
      </c>
      <c r="E99" s="50" t="s">
        <v>9</v>
      </c>
      <c r="F99" s="58">
        <v>36218</v>
      </c>
      <c r="G99" s="59">
        <v>561</v>
      </c>
      <c r="H99" s="91" t="s">
        <v>361</v>
      </c>
    </row>
    <row r="100" spans="1:8">
      <c r="A100" s="21">
        <v>98</v>
      </c>
      <c r="B100" s="55" t="s">
        <v>335</v>
      </c>
      <c r="C100" s="58">
        <v>4595</v>
      </c>
      <c r="D100" s="58">
        <v>362167</v>
      </c>
      <c r="E100" s="50" t="s">
        <v>9</v>
      </c>
      <c r="F100" s="58">
        <v>55622</v>
      </c>
      <c r="G100" s="59">
        <v>7694</v>
      </c>
    </row>
    <row r="101" spans="1:8">
      <c r="A101" s="21">
        <v>99</v>
      </c>
      <c r="B101" s="55" t="s">
        <v>338</v>
      </c>
      <c r="C101" s="58">
        <v>6914</v>
      </c>
      <c r="D101" s="58">
        <v>115300</v>
      </c>
      <c r="E101" s="56" t="s">
        <v>9</v>
      </c>
      <c r="F101" s="58">
        <v>63769</v>
      </c>
      <c r="G101" s="59">
        <v>663</v>
      </c>
    </row>
    <row r="102" spans="1:8">
      <c r="A102" s="21">
        <v>100</v>
      </c>
      <c r="B102" s="55" t="s">
        <v>339</v>
      </c>
      <c r="C102" s="58">
        <v>2732</v>
      </c>
      <c r="D102" s="86">
        <v>102380</v>
      </c>
      <c r="E102" s="50" t="s">
        <v>9</v>
      </c>
      <c r="F102" s="86">
        <v>29498</v>
      </c>
      <c r="G102" s="59">
        <v>752</v>
      </c>
    </row>
    <row r="103" spans="1:8">
      <c r="A103" s="21">
        <v>101</v>
      </c>
      <c r="B103" s="55" t="s">
        <v>344</v>
      </c>
      <c r="C103" s="96">
        <v>2321</v>
      </c>
      <c r="D103" s="52">
        <v>157341</v>
      </c>
      <c r="E103" s="50" t="s">
        <v>9</v>
      </c>
      <c r="F103" s="52">
        <v>49286</v>
      </c>
      <c r="G103" s="53">
        <v>1609</v>
      </c>
    </row>
    <row r="104" spans="1:8" ht="24">
      <c r="A104" s="21">
        <v>102</v>
      </c>
      <c r="B104" s="55" t="s">
        <v>345</v>
      </c>
      <c r="C104" s="58">
        <v>4077</v>
      </c>
      <c r="D104" s="58">
        <v>40000</v>
      </c>
      <c r="E104" s="50" t="s">
        <v>9</v>
      </c>
      <c r="F104" s="58">
        <v>0</v>
      </c>
      <c r="G104" s="59">
        <v>1448.8</v>
      </c>
    </row>
    <row r="105" spans="1:8">
      <c r="A105" s="21">
        <v>103</v>
      </c>
      <c r="B105" s="55" t="s">
        <v>348</v>
      </c>
      <c r="C105" s="58">
        <v>2701</v>
      </c>
      <c r="D105" s="58">
        <v>40000</v>
      </c>
      <c r="E105" s="50" t="s">
        <v>9</v>
      </c>
      <c r="F105" s="58">
        <v>22500</v>
      </c>
      <c r="G105" s="59">
        <v>973</v>
      </c>
    </row>
    <row r="106" spans="1:8" ht="24">
      <c r="A106" s="21">
        <v>104</v>
      </c>
      <c r="B106" s="55" t="s">
        <v>352</v>
      </c>
      <c r="C106" s="58">
        <v>2428</v>
      </c>
      <c r="D106" s="58">
        <v>48266</v>
      </c>
      <c r="E106" s="50" t="s">
        <v>9</v>
      </c>
      <c r="F106" s="58">
        <v>29684.799999999999</v>
      </c>
      <c r="G106" s="59">
        <v>1425.43</v>
      </c>
    </row>
    <row r="107" spans="1:8" ht="24">
      <c r="A107" s="21">
        <v>105</v>
      </c>
      <c r="B107" s="55" t="s">
        <v>353</v>
      </c>
      <c r="C107" s="58">
        <v>1277</v>
      </c>
      <c r="D107" s="58">
        <v>104667.19</v>
      </c>
      <c r="E107" s="50" t="s">
        <v>9</v>
      </c>
      <c r="F107" s="58">
        <v>29498</v>
      </c>
      <c r="G107" s="59">
        <v>527.66</v>
      </c>
    </row>
    <row r="108" spans="1:8" ht="24">
      <c r="A108" s="21">
        <v>106</v>
      </c>
      <c r="B108" s="55" t="s">
        <v>355</v>
      </c>
      <c r="C108" s="58">
        <v>2718</v>
      </c>
      <c r="D108" s="58">
        <v>86029</v>
      </c>
      <c r="E108" s="50" t="s">
        <v>9</v>
      </c>
      <c r="F108" s="58">
        <v>48880</v>
      </c>
      <c r="G108" s="59">
        <v>1398</v>
      </c>
    </row>
    <row r="109" spans="1:8" ht="24">
      <c r="A109" s="21">
        <v>107</v>
      </c>
      <c r="B109" s="55" t="s">
        <v>356</v>
      </c>
      <c r="C109" s="58">
        <v>2059</v>
      </c>
      <c r="D109" s="58">
        <v>78848</v>
      </c>
      <c r="E109" s="50" t="s">
        <v>9</v>
      </c>
      <c r="F109" s="58">
        <v>62814</v>
      </c>
      <c r="G109" s="59">
        <v>2301</v>
      </c>
    </row>
    <row r="110" spans="1:8" ht="24">
      <c r="A110" s="21">
        <v>108</v>
      </c>
      <c r="B110" s="55" t="s">
        <v>358</v>
      </c>
      <c r="C110" s="58">
        <v>1586</v>
      </c>
      <c r="D110" s="58">
        <v>106773</v>
      </c>
      <c r="E110" s="50" t="s">
        <v>9</v>
      </c>
      <c r="F110" s="58">
        <v>19679</v>
      </c>
      <c r="G110" s="59">
        <v>732.65</v>
      </c>
    </row>
  </sheetData>
  <mergeCells count="1">
    <mergeCell ref="A1:G1"/>
  </mergeCells>
  <phoneticPr fontId="8"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3"/>
  <sheetViews>
    <sheetView topLeftCell="A7" workbookViewId="0">
      <selection activeCell="G12" sqref="G12"/>
    </sheetView>
  </sheetViews>
  <sheetFormatPr defaultColWidth="8.875" defaultRowHeight="13.5"/>
  <cols>
    <col min="1" max="1" width="7.75" customWidth="1"/>
    <col min="2" max="2" width="15.75" customWidth="1"/>
    <col min="3" max="3" width="18.375" customWidth="1"/>
    <col min="4" max="6" width="19.25" customWidth="1"/>
    <col min="7" max="7" width="28.125" customWidth="1"/>
    <col min="8" max="8" width="15.75" customWidth="1"/>
    <col min="9" max="9" width="16" customWidth="1"/>
    <col min="10" max="10" width="13.75" customWidth="1"/>
    <col min="11" max="11" width="14.375" customWidth="1"/>
    <col min="12" max="12" width="9" customWidth="1"/>
  </cols>
  <sheetData>
    <row r="1" spans="1:11" ht="24" customHeight="1">
      <c r="A1" s="119" t="s">
        <v>0</v>
      </c>
      <c r="B1" s="119"/>
      <c r="C1" s="119"/>
      <c r="D1" s="119"/>
      <c r="E1" s="119"/>
      <c r="F1" s="119"/>
      <c r="G1" s="119"/>
      <c r="H1" s="120"/>
      <c r="I1" s="120"/>
      <c r="J1" s="120"/>
      <c r="K1" s="121"/>
    </row>
    <row r="2" spans="1:11" ht="27" customHeight="1">
      <c r="A2" s="47" t="s">
        <v>1</v>
      </c>
      <c r="B2" s="48" t="s">
        <v>2</v>
      </c>
      <c r="C2" s="47" t="s">
        <v>3</v>
      </c>
      <c r="D2" s="47" t="s">
        <v>4</v>
      </c>
      <c r="E2" s="47" t="s">
        <v>5</v>
      </c>
      <c r="F2" s="48" t="s">
        <v>6</v>
      </c>
      <c r="G2" s="48" t="s">
        <v>7</v>
      </c>
      <c r="H2" s="47" t="s">
        <v>369</v>
      </c>
      <c r="I2" s="47" t="s">
        <v>370</v>
      </c>
      <c r="J2" s="47" t="s">
        <v>371</v>
      </c>
      <c r="K2" s="47" t="s">
        <v>372</v>
      </c>
    </row>
    <row r="3" spans="1:11" ht="24">
      <c r="A3" s="21">
        <v>1</v>
      </c>
      <c r="B3" s="49" t="s">
        <v>10</v>
      </c>
      <c r="C3" s="50">
        <v>1605</v>
      </c>
      <c r="D3" s="51">
        <v>42624</v>
      </c>
      <c r="E3" s="50" t="s">
        <v>9</v>
      </c>
      <c r="F3" s="52">
        <v>15161</v>
      </c>
      <c r="G3" s="53">
        <v>429.6</v>
      </c>
      <c r="H3" s="54"/>
      <c r="I3" s="54"/>
      <c r="J3" s="54">
        <v>0</v>
      </c>
    </row>
    <row r="4" spans="1:11" ht="24">
      <c r="A4" s="21">
        <v>2</v>
      </c>
      <c r="B4" s="49" t="s">
        <v>15</v>
      </c>
      <c r="C4" s="50">
        <v>2079</v>
      </c>
      <c r="D4" s="51">
        <v>168401</v>
      </c>
      <c r="E4" s="50" t="s">
        <v>9</v>
      </c>
      <c r="F4" s="52">
        <v>76797</v>
      </c>
      <c r="G4" s="53">
        <v>3926.74</v>
      </c>
      <c r="H4" s="54" t="s">
        <v>373</v>
      </c>
      <c r="I4" s="54">
        <v>2</v>
      </c>
      <c r="J4" s="54">
        <v>6.6</v>
      </c>
    </row>
    <row r="5" spans="1:11" ht="24">
      <c r="A5" s="21">
        <v>3</v>
      </c>
      <c r="B5" s="49" t="s">
        <v>25</v>
      </c>
      <c r="C5" s="50">
        <v>1682</v>
      </c>
      <c r="D5" s="51">
        <v>209845</v>
      </c>
      <c r="E5" s="50" t="s">
        <v>9</v>
      </c>
      <c r="F5" s="52">
        <v>56101</v>
      </c>
      <c r="G5" s="53">
        <v>2273</v>
      </c>
      <c r="H5" s="54" t="s">
        <v>374</v>
      </c>
      <c r="I5" s="54">
        <v>2</v>
      </c>
      <c r="J5" s="54">
        <v>0</v>
      </c>
    </row>
    <row r="6" spans="1:11">
      <c r="A6" s="21">
        <v>4</v>
      </c>
      <c r="B6" s="55" t="s">
        <v>26</v>
      </c>
      <c r="C6" s="56">
        <v>1953</v>
      </c>
      <c r="D6" s="57">
        <v>51948</v>
      </c>
      <c r="E6" s="50" t="s">
        <v>9</v>
      </c>
      <c r="F6" s="58">
        <v>18759</v>
      </c>
      <c r="G6" s="59">
        <v>1100</v>
      </c>
      <c r="H6" s="60" t="s">
        <v>375</v>
      </c>
      <c r="I6" s="60"/>
      <c r="J6" s="60">
        <v>0</v>
      </c>
    </row>
    <row r="7" spans="1:11" ht="24">
      <c r="A7" s="21">
        <v>5</v>
      </c>
      <c r="B7" s="55" t="s">
        <v>29</v>
      </c>
      <c r="C7" s="61">
        <v>1404</v>
      </c>
      <c r="D7" s="58">
        <v>54355</v>
      </c>
      <c r="E7" s="50" t="s">
        <v>9</v>
      </c>
      <c r="F7" s="58">
        <v>20094</v>
      </c>
      <c r="G7" s="59">
        <v>908</v>
      </c>
      <c r="H7" s="60" t="s">
        <v>375</v>
      </c>
      <c r="I7" s="60"/>
      <c r="J7" s="60">
        <v>0</v>
      </c>
    </row>
    <row r="8" spans="1:11" ht="24">
      <c r="A8" s="21">
        <v>6</v>
      </c>
      <c r="B8" s="55" t="s">
        <v>31</v>
      </c>
      <c r="C8" s="61">
        <v>1820</v>
      </c>
      <c r="D8" s="58">
        <v>340000</v>
      </c>
      <c r="E8" s="50" t="s">
        <v>9</v>
      </c>
      <c r="F8" s="58">
        <v>43940</v>
      </c>
      <c r="G8" s="59">
        <v>2966</v>
      </c>
      <c r="H8" s="60" t="s">
        <v>374</v>
      </c>
      <c r="I8" s="60">
        <v>2</v>
      </c>
      <c r="J8" s="60">
        <v>0</v>
      </c>
    </row>
    <row r="9" spans="1:11" ht="24">
      <c r="A9" s="21">
        <v>7</v>
      </c>
      <c r="B9" s="55" t="s">
        <v>34</v>
      </c>
      <c r="C9" s="61">
        <v>3728</v>
      </c>
      <c r="D9" s="58">
        <v>42079.7</v>
      </c>
      <c r="E9" s="50" t="s">
        <v>9</v>
      </c>
      <c r="F9" s="58">
        <v>32646</v>
      </c>
      <c r="G9" s="59">
        <v>3654.45</v>
      </c>
      <c r="H9" s="60" t="s">
        <v>374</v>
      </c>
      <c r="I9" s="60">
        <v>3</v>
      </c>
      <c r="J9" s="60" t="s">
        <v>376</v>
      </c>
    </row>
    <row r="10" spans="1:11">
      <c r="A10" s="21">
        <v>8</v>
      </c>
      <c r="B10" s="55" t="s">
        <v>36</v>
      </c>
      <c r="C10" s="61">
        <v>1374</v>
      </c>
      <c r="D10" s="58">
        <v>29059.56</v>
      </c>
      <c r="E10" s="50" t="s">
        <v>9</v>
      </c>
      <c r="F10" s="58">
        <v>32396.57</v>
      </c>
      <c r="G10" s="59">
        <v>166.02</v>
      </c>
      <c r="H10" s="60"/>
      <c r="I10" s="60"/>
      <c r="J10" s="60" t="s">
        <v>376</v>
      </c>
    </row>
    <row r="11" spans="1:11">
      <c r="A11" s="21">
        <v>9</v>
      </c>
      <c r="B11" s="55" t="s">
        <v>45</v>
      </c>
      <c r="C11" s="61">
        <v>3750</v>
      </c>
      <c r="D11" s="58">
        <v>25005.11</v>
      </c>
      <c r="E11" s="50" t="s">
        <v>9</v>
      </c>
      <c r="F11" s="58">
        <v>21628</v>
      </c>
      <c r="G11" s="59">
        <v>467.39</v>
      </c>
      <c r="H11" s="60" t="s">
        <v>375</v>
      </c>
      <c r="I11" s="60">
        <v>1</v>
      </c>
      <c r="J11" s="60" t="s">
        <v>376</v>
      </c>
    </row>
    <row r="12" spans="1:11">
      <c r="A12" s="21">
        <v>10</v>
      </c>
      <c r="B12" s="55" t="s">
        <v>53</v>
      </c>
      <c r="C12" s="61">
        <v>2922</v>
      </c>
      <c r="D12" s="58">
        <v>72604</v>
      </c>
      <c r="E12" s="50" t="s">
        <v>9</v>
      </c>
      <c r="F12" s="58">
        <v>12748</v>
      </c>
      <c r="G12" s="59">
        <v>662.15</v>
      </c>
      <c r="H12" s="60" t="s">
        <v>375</v>
      </c>
      <c r="I12" s="60">
        <v>1</v>
      </c>
      <c r="J12" s="60" t="s">
        <v>376</v>
      </c>
    </row>
    <row r="13" spans="1:11" ht="24">
      <c r="A13" s="21">
        <v>11</v>
      </c>
      <c r="B13" s="55" t="s">
        <v>55</v>
      </c>
      <c r="C13" s="61">
        <v>3643</v>
      </c>
      <c r="D13" s="58">
        <v>69333</v>
      </c>
      <c r="E13" s="50" t="s">
        <v>9</v>
      </c>
      <c r="F13" s="58">
        <v>32905</v>
      </c>
      <c r="G13" s="59">
        <v>1094</v>
      </c>
      <c r="H13" s="60"/>
      <c r="I13" s="60"/>
      <c r="J13" s="60" t="s">
        <v>376</v>
      </c>
    </row>
    <row r="14" spans="1:11" ht="24">
      <c r="A14" s="21">
        <v>12</v>
      </c>
      <c r="B14" s="55" t="s">
        <v>56</v>
      </c>
      <c r="C14" s="61">
        <v>7609</v>
      </c>
      <c r="D14" s="58">
        <v>166810</v>
      </c>
      <c r="E14" s="50" t="s">
        <v>9</v>
      </c>
      <c r="F14" s="58">
        <v>81454</v>
      </c>
      <c r="G14" s="59">
        <v>876</v>
      </c>
      <c r="H14" s="60"/>
      <c r="I14" s="60"/>
      <c r="J14" s="60" t="s">
        <v>376</v>
      </c>
    </row>
    <row r="15" spans="1:11" ht="24">
      <c r="A15" s="21">
        <v>13</v>
      </c>
      <c r="B15" s="55" t="s">
        <v>377</v>
      </c>
      <c r="C15" s="61">
        <v>7940</v>
      </c>
      <c r="D15" s="58">
        <v>132000</v>
      </c>
      <c r="E15" s="50" t="s">
        <v>9</v>
      </c>
      <c r="F15" s="58">
        <v>53870</v>
      </c>
      <c r="G15" s="59">
        <v>1901.8</v>
      </c>
      <c r="H15" s="60"/>
      <c r="I15" s="60"/>
      <c r="J15" s="60" t="s">
        <v>376</v>
      </c>
    </row>
    <row r="16" spans="1:11" ht="24">
      <c r="A16" s="21">
        <v>14</v>
      </c>
      <c r="B16" s="55" t="s">
        <v>60</v>
      </c>
      <c r="C16" s="61">
        <v>4043</v>
      </c>
      <c r="D16" s="58">
        <v>105200</v>
      </c>
      <c r="E16" s="50" t="s">
        <v>9</v>
      </c>
      <c r="F16" s="58">
        <v>84700</v>
      </c>
      <c r="G16" s="59">
        <v>3774</v>
      </c>
      <c r="H16" s="61" t="s">
        <v>378</v>
      </c>
      <c r="I16" s="61">
        <v>3</v>
      </c>
      <c r="J16" s="61" t="s">
        <v>376</v>
      </c>
    </row>
    <row r="17" spans="1:10">
      <c r="A17" s="21">
        <v>15</v>
      </c>
      <c r="B17" s="62" t="s">
        <v>64</v>
      </c>
      <c r="C17" s="63">
        <v>7842</v>
      </c>
      <c r="D17" s="58">
        <v>153021</v>
      </c>
      <c r="E17" s="50" t="s">
        <v>9</v>
      </c>
      <c r="F17" s="58">
        <v>49229</v>
      </c>
      <c r="G17" s="59">
        <v>1487</v>
      </c>
      <c r="H17" s="61" t="s">
        <v>379</v>
      </c>
      <c r="I17" s="61">
        <v>4</v>
      </c>
      <c r="J17" s="61" t="s">
        <v>376</v>
      </c>
    </row>
    <row r="18" spans="1:10">
      <c r="A18" s="21">
        <v>16</v>
      </c>
      <c r="B18" s="62" t="s">
        <v>65</v>
      </c>
      <c r="C18" s="63">
        <v>4923</v>
      </c>
      <c r="D18" s="58">
        <v>40632</v>
      </c>
      <c r="E18" s="50" t="s">
        <v>9</v>
      </c>
      <c r="F18" s="58">
        <v>16850</v>
      </c>
      <c r="G18" s="59">
        <v>813.86</v>
      </c>
      <c r="H18" s="61" t="s">
        <v>374</v>
      </c>
      <c r="I18" s="61">
        <v>2</v>
      </c>
      <c r="J18" s="61" t="s">
        <v>376</v>
      </c>
    </row>
    <row r="19" spans="1:10" ht="24">
      <c r="A19" s="21">
        <v>17</v>
      </c>
      <c r="B19" s="62" t="s">
        <v>78</v>
      </c>
      <c r="C19" s="63">
        <v>1283</v>
      </c>
      <c r="D19" s="58">
        <v>110000</v>
      </c>
      <c r="E19" s="50" t="s">
        <v>9</v>
      </c>
      <c r="F19" s="58">
        <v>0</v>
      </c>
      <c r="G19" s="59">
        <v>392</v>
      </c>
      <c r="H19" s="61"/>
      <c r="I19" s="61"/>
      <c r="J19" s="61" t="s">
        <v>376</v>
      </c>
    </row>
    <row r="20" spans="1:10" ht="24">
      <c r="A20" s="21">
        <v>18</v>
      </c>
      <c r="B20" s="62" t="s">
        <v>90</v>
      </c>
      <c r="C20" s="63">
        <v>6645</v>
      </c>
      <c r="D20" s="58">
        <v>94667</v>
      </c>
      <c r="E20" s="50" t="s">
        <v>9</v>
      </c>
      <c r="F20" s="58">
        <v>80122</v>
      </c>
      <c r="G20" s="59">
        <v>2159</v>
      </c>
      <c r="H20" s="61" t="s">
        <v>373</v>
      </c>
      <c r="I20" s="61">
        <v>3</v>
      </c>
      <c r="J20" s="61" t="s">
        <v>376</v>
      </c>
    </row>
    <row r="21" spans="1:10">
      <c r="A21" s="21">
        <v>19</v>
      </c>
      <c r="B21" s="62" t="s">
        <v>91</v>
      </c>
      <c r="C21" s="63">
        <v>7348</v>
      </c>
      <c r="D21" s="58">
        <v>70000</v>
      </c>
      <c r="E21" s="50" t="s">
        <v>9</v>
      </c>
      <c r="F21" s="58">
        <v>74169</v>
      </c>
      <c r="G21" s="59">
        <v>4822</v>
      </c>
      <c r="H21" s="61" t="s">
        <v>373</v>
      </c>
      <c r="I21" s="61">
        <v>3</v>
      </c>
      <c r="J21" s="61" t="s">
        <v>376</v>
      </c>
    </row>
    <row r="22" spans="1:10">
      <c r="A22" s="21">
        <v>20</v>
      </c>
      <c r="B22" s="62" t="s">
        <v>93</v>
      </c>
      <c r="C22" s="63">
        <v>5894</v>
      </c>
      <c r="D22" s="58">
        <v>84247.5</v>
      </c>
      <c r="E22" s="50" t="s">
        <v>9</v>
      </c>
      <c r="F22" s="58">
        <v>55291.320000000007</v>
      </c>
      <c r="G22" s="59">
        <v>1398.37</v>
      </c>
      <c r="H22" s="61" t="s">
        <v>379</v>
      </c>
      <c r="I22" s="61"/>
      <c r="J22" s="61" t="s">
        <v>376</v>
      </c>
    </row>
    <row r="23" spans="1:10">
      <c r="A23" s="21">
        <v>21</v>
      </c>
      <c r="B23" s="62" t="s">
        <v>102</v>
      </c>
      <c r="C23" s="63">
        <v>1815</v>
      </c>
      <c r="D23" s="58">
        <v>193004</v>
      </c>
      <c r="E23" s="50" t="s">
        <v>9</v>
      </c>
      <c r="F23" s="58">
        <v>25954</v>
      </c>
      <c r="G23" s="59">
        <v>325</v>
      </c>
      <c r="H23" s="61" t="s">
        <v>375</v>
      </c>
      <c r="I23" s="61"/>
      <c r="J23" s="61" t="s">
        <v>376</v>
      </c>
    </row>
    <row r="24" spans="1:10">
      <c r="A24" s="21">
        <v>22</v>
      </c>
      <c r="B24" s="62" t="s">
        <v>108</v>
      </c>
      <c r="C24" s="63">
        <v>3884</v>
      </c>
      <c r="D24" s="58">
        <v>105600</v>
      </c>
      <c r="E24" s="50" t="s">
        <v>9</v>
      </c>
      <c r="F24" s="58">
        <v>71244</v>
      </c>
      <c r="G24" s="59">
        <v>927</v>
      </c>
      <c r="H24" s="61" t="s">
        <v>374</v>
      </c>
      <c r="I24" s="61">
        <v>1</v>
      </c>
      <c r="J24" s="61" t="s">
        <v>376</v>
      </c>
    </row>
    <row r="25" spans="1:10">
      <c r="A25" s="21">
        <v>23</v>
      </c>
      <c r="B25" s="62" t="s">
        <v>110</v>
      </c>
      <c r="C25" s="63">
        <v>3287</v>
      </c>
      <c r="D25" s="58">
        <v>134400</v>
      </c>
      <c r="E25" s="50" t="s">
        <v>9</v>
      </c>
      <c r="F25" s="58">
        <v>76200</v>
      </c>
      <c r="G25" s="59">
        <v>1208.93</v>
      </c>
      <c r="H25" s="61"/>
      <c r="I25" s="61"/>
      <c r="J25" s="61" t="s">
        <v>376</v>
      </c>
    </row>
    <row r="26" spans="1:10">
      <c r="A26" s="21">
        <v>24</v>
      </c>
      <c r="B26" s="62" t="s">
        <v>116</v>
      </c>
      <c r="C26" s="63">
        <v>4465</v>
      </c>
      <c r="D26" s="58">
        <v>161196</v>
      </c>
      <c r="E26" s="50" t="s">
        <v>9</v>
      </c>
      <c r="F26" s="58">
        <v>39001</v>
      </c>
      <c r="G26" s="59">
        <v>2218.42</v>
      </c>
      <c r="H26" s="61" t="s">
        <v>375</v>
      </c>
      <c r="I26" s="61">
        <v>2</v>
      </c>
      <c r="J26" s="61" t="s">
        <v>376</v>
      </c>
    </row>
    <row r="27" spans="1:10">
      <c r="A27" s="21">
        <v>25</v>
      </c>
      <c r="B27" s="55" t="s">
        <v>127</v>
      </c>
      <c r="C27" s="61">
        <v>6273</v>
      </c>
      <c r="D27" s="64">
        <v>237920</v>
      </c>
      <c r="E27" s="50" t="s">
        <v>9</v>
      </c>
      <c r="F27" s="58">
        <v>112230.39999999999</v>
      </c>
      <c r="G27" s="59">
        <v>1569</v>
      </c>
      <c r="H27" s="61" t="s">
        <v>374</v>
      </c>
      <c r="I27" s="61">
        <v>2</v>
      </c>
      <c r="J27" s="61" t="s">
        <v>376</v>
      </c>
    </row>
    <row r="28" spans="1:10" ht="24">
      <c r="A28" s="21">
        <v>26</v>
      </c>
      <c r="B28" s="55" t="s">
        <v>128</v>
      </c>
      <c r="C28" s="61">
        <v>3301</v>
      </c>
      <c r="D28" s="58">
        <v>66681.350000000006</v>
      </c>
      <c r="E28" s="50" t="s">
        <v>9</v>
      </c>
      <c r="F28" s="58">
        <v>30170</v>
      </c>
      <c r="G28" s="59">
        <v>1756.22</v>
      </c>
      <c r="H28" s="61" t="s">
        <v>375</v>
      </c>
      <c r="I28" s="61"/>
      <c r="J28" s="61" t="s">
        <v>376</v>
      </c>
    </row>
    <row r="29" spans="1:10" ht="24">
      <c r="A29" s="21">
        <v>27</v>
      </c>
      <c r="B29" s="55" t="s">
        <v>135</v>
      </c>
      <c r="C29" s="61">
        <v>2933</v>
      </c>
      <c r="D29" s="58">
        <v>116830</v>
      </c>
      <c r="E29" s="50" t="s">
        <v>9</v>
      </c>
      <c r="F29" s="58">
        <v>70907</v>
      </c>
      <c r="G29" s="59">
        <v>1572.2</v>
      </c>
      <c r="H29" s="61" t="s">
        <v>380</v>
      </c>
      <c r="I29" s="61">
        <v>2</v>
      </c>
      <c r="J29" s="61" t="s">
        <v>376</v>
      </c>
    </row>
    <row r="30" spans="1:10">
      <c r="A30" s="21">
        <v>28</v>
      </c>
      <c r="B30" s="55" t="s">
        <v>140</v>
      </c>
      <c r="C30" s="61">
        <v>4182</v>
      </c>
      <c r="D30" s="58">
        <v>497422</v>
      </c>
      <c r="E30" s="50" t="s">
        <v>9</v>
      </c>
      <c r="F30" s="58">
        <v>90975</v>
      </c>
      <c r="G30" s="59">
        <v>2072.1</v>
      </c>
      <c r="H30" s="61" t="s">
        <v>373</v>
      </c>
      <c r="I30" s="61">
        <v>3</v>
      </c>
      <c r="J30" s="61" t="s">
        <v>376</v>
      </c>
    </row>
    <row r="31" spans="1:10">
      <c r="A31" s="21">
        <v>29</v>
      </c>
      <c r="B31" s="55" t="s">
        <v>143</v>
      </c>
      <c r="C31" s="61">
        <v>2464</v>
      </c>
      <c r="D31" s="58">
        <v>81345</v>
      </c>
      <c r="E31" s="50" t="s">
        <v>9</v>
      </c>
      <c r="F31" s="58">
        <v>49467</v>
      </c>
      <c r="G31" s="59">
        <v>831</v>
      </c>
      <c r="H31" s="61"/>
      <c r="I31" s="61"/>
      <c r="J31" s="61" t="s">
        <v>376</v>
      </c>
    </row>
    <row r="32" spans="1:10" ht="24">
      <c r="A32" s="21">
        <v>30</v>
      </c>
      <c r="B32" s="55" t="s">
        <v>144</v>
      </c>
      <c r="C32" s="61">
        <v>6303</v>
      </c>
      <c r="D32" s="58">
        <v>173000</v>
      </c>
      <c r="E32" s="50" t="s">
        <v>9</v>
      </c>
      <c r="F32" s="58">
        <v>85786</v>
      </c>
      <c r="G32" s="59">
        <v>5369</v>
      </c>
      <c r="H32" s="61" t="s">
        <v>379</v>
      </c>
      <c r="I32" s="61">
        <v>3</v>
      </c>
      <c r="J32" s="61" t="s">
        <v>376</v>
      </c>
    </row>
    <row r="33" spans="1:10" ht="24">
      <c r="A33" s="21">
        <v>31</v>
      </c>
      <c r="B33" s="55" t="s">
        <v>149</v>
      </c>
      <c r="C33" s="61">
        <v>1315</v>
      </c>
      <c r="D33" s="58">
        <v>95031.22</v>
      </c>
      <c r="E33" s="50" t="s">
        <v>9</v>
      </c>
      <c r="F33" s="58">
        <v>44758.81</v>
      </c>
      <c r="G33" s="59">
        <v>1110</v>
      </c>
      <c r="H33" s="61"/>
      <c r="I33" s="61"/>
      <c r="J33" s="61" t="s">
        <v>376</v>
      </c>
    </row>
    <row r="34" spans="1:10">
      <c r="A34" s="21">
        <v>32</v>
      </c>
      <c r="B34" s="55" t="s">
        <v>151</v>
      </c>
      <c r="C34" s="61">
        <v>3700</v>
      </c>
      <c r="D34" s="58">
        <v>111888</v>
      </c>
      <c r="E34" s="50" t="s">
        <v>9</v>
      </c>
      <c r="F34" s="58">
        <v>56983</v>
      </c>
      <c r="G34" s="59">
        <v>2150</v>
      </c>
      <c r="H34" s="61" t="s">
        <v>375</v>
      </c>
      <c r="I34" s="61"/>
      <c r="J34" s="61" t="s">
        <v>376</v>
      </c>
    </row>
    <row r="35" spans="1:10" ht="24">
      <c r="A35" s="21">
        <v>33</v>
      </c>
      <c r="B35" s="55" t="s">
        <v>157</v>
      </c>
      <c r="C35" s="61">
        <v>2495</v>
      </c>
      <c r="D35" s="58">
        <v>66700</v>
      </c>
      <c r="E35" s="50" t="s">
        <v>9</v>
      </c>
      <c r="F35" s="58">
        <v>42578</v>
      </c>
      <c r="G35" s="59">
        <v>1500</v>
      </c>
      <c r="H35" s="61" t="s">
        <v>375</v>
      </c>
      <c r="I35" s="61"/>
      <c r="J35" s="61" t="s">
        <v>376</v>
      </c>
    </row>
    <row r="36" spans="1:10" ht="24">
      <c r="A36" s="21">
        <v>34</v>
      </c>
      <c r="B36" s="55" t="s">
        <v>159</v>
      </c>
      <c r="C36" s="61">
        <v>1488</v>
      </c>
      <c r="D36" s="58">
        <v>58201</v>
      </c>
      <c r="E36" s="50" t="s">
        <v>9</v>
      </c>
      <c r="F36" s="58">
        <v>18245</v>
      </c>
      <c r="G36" s="59">
        <v>392</v>
      </c>
      <c r="H36" s="61"/>
      <c r="I36" s="61"/>
      <c r="J36" s="61" t="s">
        <v>376</v>
      </c>
    </row>
    <row r="37" spans="1:10">
      <c r="A37" s="21">
        <v>35</v>
      </c>
      <c r="B37" s="55" t="s">
        <v>161</v>
      </c>
      <c r="C37" s="61">
        <v>11491</v>
      </c>
      <c r="D37" s="58">
        <v>419535</v>
      </c>
      <c r="E37" s="50" t="s">
        <v>9</v>
      </c>
      <c r="F37" s="58">
        <v>113962</v>
      </c>
      <c r="G37" s="59">
        <v>6217</v>
      </c>
      <c r="H37" s="61" t="s">
        <v>375</v>
      </c>
      <c r="I37" s="61">
        <v>1</v>
      </c>
      <c r="J37" s="61" t="s">
        <v>376</v>
      </c>
    </row>
    <row r="38" spans="1:10">
      <c r="A38" s="21">
        <v>36</v>
      </c>
      <c r="B38" s="55" t="s">
        <v>162</v>
      </c>
      <c r="C38" s="61">
        <v>7135</v>
      </c>
      <c r="D38" s="58">
        <v>61912</v>
      </c>
      <c r="E38" s="50" t="s">
        <v>9</v>
      </c>
      <c r="F38" s="58">
        <v>30859</v>
      </c>
      <c r="G38" s="59">
        <v>2654</v>
      </c>
      <c r="H38" s="61" t="s">
        <v>374</v>
      </c>
      <c r="I38" s="61">
        <v>1</v>
      </c>
      <c r="J38" s="61">
        <v>0</v>
      </c>
    </row>
    <row r="39" spans="1:10">
      <c r="A39" s="21">
        <v>37</v>
      </c>
      <c r="B39" s="55" t="s">
        <v>163</v>
      </c>
      <c r="C39" s="61">
        <v>1277</v>
      </c>
      <c r="D39" s="58">
        <v>45609</v>
      </c>
      <c r="E39" s="50" t="s">
        <v>9</v>
      </c>
      <c r="F39" s="58">
        <v>54000</v>
      </c>
      <c r="G39" s="59">
        <v>1603</v>
      </c>
      <c r="H39" s="61" t="s">
        <v>375</v>
      </c>
      <c r="I39" s="61"/>
      <c r="J39" s="61">
        <v>0</v>
      </c>
    </row>
    <row r="40" spans="1:10" ht="24">
      <c r="A40" s="21">
        <v>38</v>
      </c>
      <c r="B40" s="55" t="s">
        <v>167</v>
      </c>
      <c r="C40" s="61">
        <v>6386</v>
      </c>
      <c r="D40" s="58">
        <v>92060</v>
      </c>
      <c r="E40" s="50" t="s">
        <v>9</v>
      </c>
      <c r="F40" s="58">
        <v>85095</v>
      </c>
      <c r="G40" s="59">
        <v>2359</v>
      </c>
      <c r="H40" s="61" t="s">
        <v>375</v>
      </c>
      <c r="I40" s="61">
        <v>2</v>
      </c>
      <c r="J40" s="61">
        <v>0</v>
      </c>
    </row>
    <row r="41" spans="1:10" ht="24">
      <c r="A41" s="21">
        <v>39</v>
      </c>
      <c r="B41" s="55" t="s">
        <v>168</v>
      </c>
      <c r="C41" s="61">
        <v>6005</v>
      </c>
      <c r="D41" s="58">
        <v>48640</v>
      </c>
      <c r="E41" s="50" t="s">
        <v>9</v>
      </c>
      <c r="F41" s="58">
        <v>21109</v>
      </c>
      <c r="G41" s="59">
        <v>1500</v>
      </c>
      <c r="H41" s="61" t="s">
        <v>375</v>
      </c>
      <c r="I41" s="61"/>
      <c r="J41" s="61">
        <v>0</v>
      </c>
    </row>
    <row r="42" spans="1:10">
      <c r="A42" s="21">
        <v>40</v>
      </c>
      <c r="B42" s="55" t="s">
        <v>170</v>
      </c>
      <c r="C42" s="61">
        <v>4172</v>
      </c>
      <c r="D42" s="58">
        <v>155998</v>
      </c>
      <c r="E42" s="50" t="s">
        <v>9</v>
      </c>
      <c r="F42" s="58">
        <v>71304</v>
      </c>
      <c r="G42" s="59">
        <v>1343.03</v>
      </c>
      <c r="H42" s="61" t="s">
        <v>379</v>
      </c>
      <c r="I42" s="61">
        <v>2</v>
      </c>
      <c r="J42" s="61">
        <v>0</v>
      </c>
    </row>
    <row r="43" spans="1:10">
      <c r="A43" s="21">
        <v>41</v>
      </c>
      <c r="B43" s="55" t="s">
        <v>171</v>
      </c>
      <c r="C43" s="61">
        <v>7707</v>
      </c>
      <c r="D43" s="58">
        <v>154425</v>
      </c>
      <c r="E43" s="50" t="s">
        <v>9</v>
      </c>
      <c r="F43" s="58">
        <v>124112</v>
      </c>
      <c r="G43" s="59">
        <v>3841</v>
      </c>
      <c r="H43" s="61" t="s">
        <v>373</v>
      </c>
      <c r="I43" s="61">
        <v>2</v>
      </c>
      <c r="J43" s="61">
        <v>0</v>
      </c>
    </row>
    <row r="44" spans="1:10">
      <c r="A44" s="21">
        <v>42</v>
      </c>
      <c r="B44" s="55" t="s">
        <v>177</v>
      </c>
      <c r="C44" s="61">
        <v>4919</v>
      </c>
      <c r="D44" s="58">
        <v>167992</v>
      </c>
      <c r="E44" s="50" t="s">
        <v>9</v>
      </c>
      <c r="F44" s="58">
        <v>50991</v>
      </c>
      <c r="G44" s="59">
        <v>2075</v>
      </c>
      <c r="H44" s="61" t="s">
        <v>375</v>
      </c>
      <c r="I44" s="61"/>
      <c r="J44" s="61">
        <v>0</v>
      </c>
    </row>
    <row r="45" spans="1:10">
      <c r="A45" s="21">
        <v>43</v>
      </c>
      <c r="B45" s="55" t="s">
        <v>178</v>
      </c>
      <c r="C45" s="61">
        <v>3394</v>
      </c>
      <c r="D45" s="58">
        <v>113005</v>
      </c>
      <c r="E45" s="50" t="s">
        <v>9</v>
      </c>
      <c r="F45" s="58">
        <v>80479</v>
      </c>
      <c r="G45" s="59">
        <v>1742.73</v>
      </c>
      <c r="H45" s="61" t="s">
        <v>374</v>
      </c>
      <c r="I45" s="61">
        <v>1</v>
      </c>
      <c r="J45" s="61">
        <v>0</v>
      </c>
    </row>
    <row r="46" spans="1:10" ht="24">
      <c r="A46" s="21">
        <v>44</v>
      </c>
      <c r="B46" s="55" t="s">
        <v>181</v>
      </c>
      <c r="C46" s="61">
        <v>2827</v>
      </c>
      <c r="D46" s="58">
        <v>108282</v>
      </c>
      <c r="E46" s="50" t="s">
        <v>9</v>
      </c>
      <c r="F46" s="58">
        <v>40994</v>
      </c>
      <c r="G46" s="59">
        <v>1516</v>
      </c>
      <c r="H46" s="61" t="s">
        <v>375</v>
      </c>
      <c r="I46" s="61">
        <v>1</v>
      </c>
      <c r="J46" s="61">
        <v>0</v>
      </c>
    </row>
    <row r="47" spans="1:10">
      <c r="A47" s="21">
        <v>45</v>
      </c>
      <c r="B47" s="55" t="s">
        <v>182</v>
      </c>
      <c r="C47" s="61">
        <v>8452</v>
      </c>
      <c r="D47" s="58">
        <v>151544.29999999999</v>
      </c>
      <c r="E47" s="50" t="s">
        <v>9</v>
      </c>
      <c r="F47" s="58">
        <v>71668.03</v>
      </c>
      <c r="G47" s="59">
        <v>4258.33</v>
      </c>
      <c r="H47" s="61" t="s">
        <v>379</v>
      </c>
      <c r="I47" s="61">
        <v>5</v>
      </c>
      <c r="J47" s="61">
        <v>0</v>
      </c>
    </row>
    <row r="48" spans="1:10">
      <c r="A48" s="21">
        <v>46</v>
      </c>
      <c r="B48" s="55" t="s">
        <v>184</v>
      </c>
      <c r="C48" s="61">
        <v>1311</v>
      </c>
      <c r="D48" s="58">
        <v>214000</v>
      </c>
      <c r="E48" s="50" t="s">
        <v>9</v>
      </c>
      <c r="F48" s="58">
        <v>52000</v>
      </c>
      <c r="G48" s="59">
        <v>759.68</v>
      </c>
      <c r="H48" s="61"/>
      <c r="I48" s="61"/>
      <c r="J48" s="61">
        <v>0</v>
      </c>
    </row>
    <row r="49" spans="1:10" ht="24">
      <c r="A49" s="21">
        <v>47</v>
      </c>
      <c r="B49" s="55" t="s">
        <v>188</v>
      </c>
      <c r="C49" s="61">
        <v>4119</v>
      </c>
      <c r="D49" s="58">
        <v>21000</v>
      </c>
      <c r="E49" s="50" t="s">
        <v>9</v>
      </c>
      <c r="F49" s="58">
        <v>0</v>
      </c>
      <c r="G49" s="59">
        <v>245</v>
      </c>
      <c r="H49" s="61"/>
      <c r="I49" s="61"/>
      <c r="J49" s="61">
        <v>0</v>
      </c>
    </row>
    <row r="50" spans="1:10" ht="24">
      <c r="A50" s="21">
        <v>48</v>
      </c>
      <c r="B50" s="55" t="s">
        <v>190</v>
      </c>
      <c r="C50" s="61">
        <v>1717</v>
      </c>
      <c r="D50" s="58">
        <v>120000</v>
      </c>
      <c r="E50" s="50" t="s">
        <v>9</v>
      </c>
      <c r="F50" s="58">
        <v>68000</v>
      </c>
      <c r="G50" s="59">
        <v>1281</v>
      </c>
      <c r="H50" s="61" t="s">
        <v>375</v>
      </c>
      <c r="I50" s="61"/>
      <c r="J50" s="61">
        <v>0</v>
      </c>
    </row>
    <row r="51" spans="1:10" ht="24">
      <c r="A51" s="21">
        <v>49</v>
      </c>
      <c r="B51" s="55" t="s">
        <v>197</v>
      </c>
      <c r="C51" s="61">
        <v>11743</v>
      </c>
      <c r="D51" s="58">
        <v>300000</v>
      </c>
      <c r="E51" s="50" t="s">
        <v>9</v>
      </c>
      <c r="F51" s="58">
        <v>119889</v>
      </c>
      <c r="G51" s="59">
        <v>4542</v>
      </c>
      <c r="H51" s="61" t="s">
        <v>373</v>
      </c>
      <c r="I51" s="61">
        <v>4</v>
      </c>
      <c r="J51" s="61">
        <v>0</v>
      </c>
    </row>
    <row r="52" spans="1:10" ht="24">
      <c r="A52" s="21">
        <v>50</v>
      </c>
      <c r="B52" s="55" t="s">
        <v>200</v>
      </c>
      <c r="C52" s="61">
        <v>2925</v>
      </c>
      <c r="D52" s="58">
        <v>58586</v>
      </c>
      <c r="E52" s="50" t="s">
        <v>9</v>
      </c>
      <c r="F52" s="58">
        <v>27572</v>
      </c>
      <c r="G52" s="59">
        <v>1044</v>
      </c>
      <c r="H52" s="61" t="s">
        <v>375</v>
      </c>
      <c r="I52" s="61"/>
      <c r="J52" s="61">
        <v>0</v>
      </c>
    </row>
    <row r="53" spans="1:10">
      <c r="A53" s="21">
        <v>51</v>
      </c>
      <c r="B53" s="55" t="s">
        <v>204</v>
      </c>
      <c r="C53" s="61">
        <v>2556</v>
      </c>
      <c r="D53" s="58">
        <v>96173</v>
      </c>
      <c r="E53" s="56" t="s">
        <v>9</v>
      </c>
      <c r="F53" s="58">
        <v>46020</v>
      </c>
      <c r="G53" s="59">
        <v>1350</v>
      </c>
      <c r="H53" s="61" t="s">
        <v>374</v>
      </c>
      <c r="I53" s="61">
        <v>1</v>
      </c>
      <c r="J53" s="61">
        <v>0</v>
      </c>
    </row>
    <row r="54" spans="1:10" ht="24">
      <c r="A54" s="21">
        <v>52</v>
      </c>
      <c r="B54" s="55" t="s">
        <v>205</v>
      </c>
      <c r="C54" s="61">
        <v>4378</v>
      </c>
      <c r="D54" s="58">
        <v>57119</v>
      </c>
      <c r="E54" s="56" t="s">
        <v>9</v>
      </c>
      <c r="F54" s="58">
        <v>57115</v>
      </c>
      <c r="G54" s="59">
        <v>1750</v>
      </c>
      <c r="H54" s="61" t="s">
        <v>375</v>
      </c>
      <c r="I54" s="61"/>
      <c r="J54" s="61">
        <v>0</v>
      </c>
    </row>
    <row r="55" spans="1:10">
      <c r="A55" s="21">
        <v>53</v>
      </c>
      <c r="B55" s="55" t="s">
        <v>206</v>
      </c>
      <c r="C55" s="61">
        <v>2431</v>
      </c>
      <c r="D55" s="58">
        <v>78925</v>
      </c>
      <c r="E55" s="56" t="s">
        <v>9</v>
      </c>
      <c r="F55" s="58">
        <v>26959</v>
      </c>
      <c r="G55" s="59">
        <v>1200</v>
      </c>
      <c r="H55" s="61" t="s">
        <v>374</v>
      </c>
      <c r="I55" s="61">
        <v>1</v>
      </c>
      <c r="J55" s="61">
        <v>0</v>
      </c>
    </row>
    <row r="56" spans="1:10" ht="24">
      <c r="A56" s="21">
        <v>54</v>
      </c>
      <c r="B56" s="55" t="s">
        <v>209</v>
      </c>
      <c r="C56" s="61">
        <v>6707</v>
      </c>
      <c r="D56" s="58">
        <v>231430</v>
      </c>
      <c r="E56" s="56" t="s">
        <v>9</v>
      </c>
      <c r="F56" s="58">
        <v>107134</v>
      </c>
      <c r="G56" s="59">
        <v>3601</v>
      </c>
      <c r="H56" s="61" t="s">
        <v>374</v>
      </c>
      <c r="I56" s="61">
        <v>4</v>
      </c>
      <c r="J56" s="61" t="s">
        <v>376</v>
      </c>
    </row>
    <row r="57" spans="1:10">
      <c r="A57" s="21">
        <v>55</v>
      </c>
      <c r="B57" s="55" t="s">
        <v>213</v>
      </c>
      <c r="C57" s="61">
        <v>5821</v>
      </c>
      <c r="D57" s="58">
        <v>109843</v>
      </c>
      <c r="E57" s="50" t="s">
        <v>9</v>
      </c>
      <c r="F57" s="58">
        <v>99223</v>
      </c>
      <c r="G57" s="59">
        <v>3429</v>
      </c>
      <c r="H57" s="61" t="s">
        <v>381</v>
      </c>
      <c r="I57" s="61">
        <v>2</v>
      </c>
      <c r="J57" s="61" t="s">
        <v>376</v>
      </c>
    </row>
    <row r="58" spans="1:10" ht="24">
      <c r="A58" s="21">
        <v>56</v>
      </c>
      <c r="B58" s="55" t="s">
        <v>214</v>
      </c>
      <c r="C58" s="61">
        <v>2844</v>
      </c>
      <c r="D58" s="58">
        <v>83975</v>
      </c>
      <c r="E58" s="50" t="s">
        <v>9</v>
      </c>
      <c r="F58" s="58">
        <v>34766</v>
      </c>
      <c r="G58" s="59">
        <v>1560</v>
      </c>
      <c r="H58" s="61" t="s">
        <v>374</v>
      </c>
      <c r="I58" s="61">
        <v>1</v>
      </c>
      <c r="J58" s="61" t="s">
        <v>376</v>
      </c>
    </row>
    <row r="59" spans="1:10" ht="24">
      <c r="A59" s="21">
        <v>57</v>
      </c>
      <c r="B59" s="55" t="s">
        <v>219</v>
      </c>
      <c r="C59" s="61">
        <v>1712</v>
      </c>
      <c r="D59" s="58">
        <v>50280</v>
      </c>
      <c r="E59" s="50" t="s">
        <v>9</v>
      </c>
      <c r="F59" s="58">
        <v>10982</v>
      </c>
      <c r="G59" s="59">
        <v>350.1</v>
      </c>
      <c r="H59" s="61" t="s">
        <v>374</v>
      </c>
      <c r="I59" s="61"/>
      <c r="J59" s="61" t="s">
        <v>376</v>
      </c>
    </row>
    <row r="60" spans="1:10" ht="24">
      <c r="A60" s="21">
        <v>58</v>
      </c>
      <c r="B60" s="55" t="s">
        <v>225</v>
      </c>
      <c r="C60" s="61">
        <v>2929</v>
      </c>
      <c r="D60" s="58">
        <v>48057</v>
      </c>
      <c r="E60" s="50" t="s">
        <v>9</v>
      </c>
      <c r="F60" s="58">
        <v>30811</v>
      </c>
      <c r="G60" s="59">
        <v>1393.19</v>
      </c>
      <c r="H60" s="61" t="s">
        <v>374</v>
      </c>
      <c r="I60" s="61">
        <v>1</v>
      </c>
      <c r="J60" s="61" t="s">
        <v>376</v>
      </c>
    </row>
    <row r="61" spans="1:10">
      <c r="A61" s="21">
        <v>59</v>
      </c>
      <c r="B61" s="55" t="s">
        <v>227</v>
      </c>
      <c r="C61" s="61">
        <v>2209</v>
      </c>
      <c r="D61" s="58">
        <v>48400</v>
      </c>
      <c r="E61" s="50" t="s">
        <v>9</v>
      </c>
      <c r="F61" s="58">
        <v>17331</v>
      </c>
      <c r="G61" s="59">
        <v>675</v>
      </c>
      <c r="H61" s="61"/>
      <c r="I61" s="61"/>
      <c r="J61" s="61" t="s">
        <v>376</v>
      </c>
    </row>
    <row r="62" spans="1:10" ht="24">
      <c r="A62" s="21">
        <v>60</v>
      </c>
      <c r="B62" s="55" t="s">
        <v>241</v>
      </c>
      <c r="C62" s="61">
        <v>2801</v>
      </c>
      <c r="D62" s="58">
        <v>66000</v>
      </c>
      <c r="E62" s="50" t="s">
        <v>9</v>
      </c>
      <c r="F62" s="58">
        <v>45000</v>
      </c>
      <c r="G62" s="59">
        <v>1030</v>
      </c>
      <c r="H62" s="61"/>
      <c r="I62" s="61"/>
      <c r="J62" s="61" t="s">
        <v>376</v>
      </c>
    </row>
    <row r="63" spans="1:10" ht="24">
      <c r="A63" s="21">
        <v>61</v>
      </c>
      <c r="B63" s="55" t="s">
        <v>253</v>
      </c>
      <c r="C63" s="61">
        <v>3606</v>
      </c>
      <c r="D63" s="58">
        <v>147000</v>
      </c>
      <c r="E63" s="50" t="s">
        <v>9</v>
      </c>
      <c r="F63" s="58">
        <v>43816</v>
      </c>
      <c r="G63" s="59">
        <v>534</v>
      </c>
      <c r="H63" s="61"/>
      <c r="I63" s="61"/>
      <c r="J63" s="61" t="s">
        <v>376</v>
      </c>
    </row>
    <row r="64" spans="1:10">
      <c r="A64" s="21">
        <v>62</v>
      </c>
      <c r="B64" s="55" t="s">
        <v>254</v>
      </c>
      <c r="C64" s="61">
        <v>1755</v>
      </c>
      <c r="D64" s="58">
        <v>166667</v>
      </c>
      <c r="E64" s="50" t="s">
        <v>9</v>
      </c>
      <c r="F64" s="58">
        <v>19720</v>
      </c>
      <c r="G64" s="59">
        <v>181</v>
      </c>
      <c r="H64" s="61"/>
      <c r="I64" s="61"/>
      <c r="J64" s="61" t="s">
        <v>376</v>
      </c>
    </row>
    <row r="65" spans="1:10">
      <c r="A65" s="21">
        <v>63</v>
      </c>
      <c r="B65" s="55" t="s">
        <v>256</v>
      </c>
      <c r="C65" s="61">
        <v>3242</v>
      </c>
      <c r="D65" s="58">
        <v>42000</v>
      </c>
      <c r="E65" s="50" t="s">
        <v>9</v>
      </c>
      <c r="F65" s="58">
        <v>19582</v>
      </c>
      <c r="G65" s="59">
        <v>288</v>
      </c>
      <c r="H65" s="61"/>
      <c r="I65" s="61"/>
      <c r="J65" s="61" t="s">
        <v>376</v>
      </c>
    </row>
    <row r="66" spans="1:10" ht="24">
      <c r="A66" s="21">
        <v>64</v>
      </c>
      <c r="B66" s="55" t="s">
        <v>259</v>
      </c>
      <c r="C66" s="61">
        <v>3535</v>
      </c>
      <c r="D66" s="58">
        <v>93000</v>
      </c>
      <c r="E66" s="50" t="s">
        <v>9</v>
      </c>
      <c r="F66" s="58">
        <v>25877</v>
      </c>
      <c r="G66" s="59">
        <v>2046</v>
      </c>
      <c r="H66" s="61"/>
      <c r="I66" s="61"/>
      <c r="J66" s="61" t="s">
        <v>376</v>
      </c>
    </row>
    <row r="67" spans="1:10">
      <c r="A67" s="21">
        <v>65</v>
      </c>
      <c r="B67" s="55" t="s">
        <v>260</v>
      </c>
      <c r="C67" s="61">
        <v>1625</v>
      </c>
      <c r="D67" s="58">
        <v>46172</v>
      </c>
      <c r="E67" s="50" t="s">
        <v>9</v>
      </c>
      <c r="F67" s="58">
        <v>48527</v>
      </c>
      <c r="G67" s="59">
        <v>980</v>
      </c>
      <c r="H67" s="61"/>
      <c r="I67" s="61">
        <v>1</v>
      </c>
      <c r="J67" s="61">
        <v>0</v>
      </c>
    </row>
    <row r="68" spans="1:10">
      <c r="A68" s="21">
        <v>66</v>
      </c>
      <c r="B68" s="55" t="s">
        <v>261</v>
      </c>
      <c r="C68" s="61">
        <v>6463</v>
      </c>
      <c r="D68" s="58">
        <v>279857</v>
      </c>
      <c r="E68" s="50" t="s">
        <v>9</v>
      </c>
      <c r="F68" s="58">
        <v>69287</v>
      </c>
      <c r="G68" s="59">
        <v>1356</v>
      </c>
      <c r="H68" s="61" t="s">
        <v>381</v>
      </c>
      <c r="I68" s="61">
        <v>3</v>
      </c>
      <c r="J68" s="61">
        <v>0</v>
      </c>
    </row>
    <row r="69" spans="1:10">
      <c r="A69" s="21">
        <v>67</v>
      </c>
      <c r="B69" s="55" t="s">
        <v>263</v>
      </c>
      <c r="C69" s="61">
        <v>10070</v>
      </c>
      <c r="D69" s="58">
        <v>400000</v>
      </c>
      <c r="E69" s="50" t="s">
        <v>9</v>
      </c>
      <c r="F69" s="58">
        <v>139000</v>
      </c>
      <c r="G69" s="59">
        <v>4540.43</v>
      </c>
      <c r="H69" s="61" t="s">
        <v>373</v>
      </c>
      <c r="I69" s="61">
        <v>2</v>
      </c>
      <c r="J69" s="61">
        <v>0</v>
      </c>
    </row>
    <row r="70" spans="1:10">
      <c r="A70" s="21">
        <v>68</v>
      </c>
      <c r="B70" s="55" t="s">
        <v>267</v>
      </c>
      <c r="C70" s="61">
        <v>2173</v>
      </c>
      <c r="D70" s="58">
        <v>60000</v>
      </c>
      <c r="E70" s="56" t="s">
        <v>9</v>
      </c>
      <c r="F70" s="58">
        <v>29613</v>
      </c>
      <c r="G70" s="59">
        <v>0</v>
      </c>
      <c r="H70" s="61" t="s">
        <v>375</v>
      </c>
      <c r="I70" s="61"/>
      <c r="J70" s="61">
        <v>100</v>
      </c>
    </row>
    <row r="71" spans="1:10" ht="24">
      <c r="A71" s="21">
        <v>69</v>
      </c>
      <c r="B71" s="55" t="s">
        <v>273</v>
      </c>
      <c r="C71" s="61">
        <v>2739</v>
      </c>
      <c r="D71" s="58">
        <v>290183</v>
      </c>
      <c r="E71" s="56" t="s">
        <v>9</v>
      </c>
      <c r="F71" s="58">
        <v>112511.81</v>
      </c>
      <c r="G71" s="59">
        <v>6768</v>
      </c>
      <c r="H71" s="61" t="s">
        <v>373</v>
      </c>
      <c r="I71" s="61">
        <v>2</v>
      </c>
      <c r="J71" s="61" t="s">
        <v>376</v>
      </c>
    </row>
    <row r="72" spans="1:10">
      <c r="A72" s="21">
        <v>70</v>
      </c>
      <c r="B72" s="55" t="s">
        <v>274</v>
      </c>
      <c r="C72" s="61">
        <v>2941</v>
      </c>
      <c r="D72" s="58">
        <v>90000</v>
      </c>
      <c r="E72" s="50" t="s">
        <v>9</v>
      </c>
      <c r="F72" s="58">
        <v>49300.2</v>
      </c>
      <c r="G72" s="59">
        <v>1826</v>
      </c>
      <c r="H72" s="61"/>
      <c r="I72" s="61"/>
      <c r="J72" s="61" t="s">
        <v>376</v>
      </c>
    </row>
    <row r="73" spans="1:10" ht="24">
      <c r="A73" s="21">
        <v>71</v>
      </c>
      <c r="B73" s="55" t="s">
        <v>278</v>
      </c>
      <c r="C73" s="61">
        <v>1491</v>
      </c>
      <c r="D73" s="58">
        <v>186676</v>
      </c>
      <c r="E73" s="50" t="s">
        <v>9</v>
      </c>
      <c r="F73" s="58">
        <v>23371</v>
      </c>
      <c r="G73" s="59">
        <v>849</v>
      </c>
      <c r="H73" s="61" t="s">
        <v>375</v>
      </c>
      <c r="I73" s="61">
        <v>1</v>
      </c>
      <c r="J73" s="61" t="s">
        <v>376</v>
      </c>
    </row>
    <row r="74" spans="1:10" ht="24">
      <c r="A74" s="21">
        <v>72</v>
      </c>
      <c r="B74" s="55" t="s">
        <v>280</v>
      </c>
      <c r="C74" s="61">
        <v>6068</v>
      </c>
      <c r="D74" s="58">
        <v>350000</v>
      </c>
      <c r="E74" s="50" t="s">
        <v>9</v>
      </c>
      <c r="F74" s="58">
        <v>83200</v>
      </c>
      <c r="G74" s="59">
        <v>2550</v>
      </c>
      <c r="H74" s="61" t="s">
        <v>375</v>
      </c>
      <c r="I74" s="61">
        <v>2</v>
      </c>
      <c r="J74" s="61" t="s">
        <v>376</v>
      </c>
    </row>
    <row r="75" spans="1:10">
      <c r="A75" s="21">
        <v>73</v>
      </c>
      <c r="B75" s="55" t="s">
        <v>282</v>
      </c>
      <c r="C75" s="61">
        <v>5015</v>
      </c>
      <c r="D75" s="58">
        <v>61188.08</v>
      </c>
      <c r="E75" s="50" t="s">
        <v>9</v>
      </c>
      <c r="F75" s="58">
        <v>66133</v>
      </c>
      <c r="G75" s="59">
        <v>3842.52</v>
      </c>
      <c r="H75" s="61" t="s">
        <v>373</v>
      </c>
      <c r="I75" s="61">
        <v>3</v>
      </c>
      <c r="J75" s="61" t="s">
        <v>376</v>
      </c>
    </row>
    <row r="76" spans="1:10" ht="24">
      <c r="A76" s="21">
        <v>74</v>
      </c>
      <c r="B76" s="55" t="s">
        <v>286</v>
      </c>
      <c r="C76" s="61">
        <v>7460</v>
      </c>
      <c r="D76" s="58">
        <v>149142</v>
      </c>
      <c r="E76" s="50" t="s">
        <v>9</v>
      </c>
      <c r="F76" s="58">
        <v>112949</v>
      </c>
      <c r="G76" s="59">
        <v>3639</v>
      </c>
      <c r="H76" s="61" t="s">
        <v>373</v>
      </c>
      <c r="I76" s="61">
        <v>3</v>
      </c>
      <c r="J76" s="61" t="s">
        <v>376</v>
      </c>
    </row>
    <row r="77" spans="1:10">
      <c r="A77" s="21">
        <v>75</v>
      </c>
      <c r="B77" s="55" t="s">
        <v>289</v>
      </c>
      <c r="C77" s="61">
        <v>8024</v>
      </c>
      <c r="D77" s="58">
        <v>61630</v>
      </c>
      <c r="E77" s="56" t="s">
        <v>9</v>
      </c>
      <c r="F77" s="58">
        <v>53416</v>
      </c>
      <c r="G77" s="59">
        <v>3095.85</v>
      </c>
      <c r="H77" s="61" t="s">
        <v>374</v>
      </c>
      <c r="I77" s="61"/>
      <c r="J77" s="61" t="s">
        <v>376</v>
      </c>
    </row>
    <row r="78" spans="1:10">
      <c r="A78" s="21">
        <v>76</v>
      </c>
      <c r="B78" s="55" t="s">
        <v>291</v>
      </c>
      <c r="C78" s="61">
        <v>3193</v>
      </c>
      <c r="D78" s="58">
        <v>54823</v>
      </c>
      <c r="E78" s="50" t="s">
        <v>9</v>
      </c>
      <c r="F78" s="58">
        <v>39447</v>
      </c>
      <c r="G78" s="59">
        <v>1248</v>
      </c>
      <c r="H78" s="61" t="s">
        <v>375</v>
      </c>
      <c r="I78" s="61">
        <v>1</v>
      </c>
      <c r="J78" s="61" t="s">
        <v>376</v>
      </c>
    </row>
    <row r="79" spans="1:10">
      <c r="A79" s="21">
        <v>77</v>
      </c>
      <c r="B79" s="55" t="s">
        <v>294</v>
      </c>
      <c r="C79" s="61">
        <v>5425</v>
      </c>
      <c r="D79" s="58">
        <v>163810</v>
      </c>
      <c r="E79" s="50" t="s">
        <v>9</v>
      </c>
      <c r="F79" s="58">
        <v>68001</v>
      </c>
      <c r="G79" s="59">
        <v>3937</v>
      </c>
      <c r="H79" s="61" t="s">
        <v>378</v>
      </c>
      <c r="I79" s="61">
        <v>2</v>
      </c>
      <c r="J79" s="61" t="s">
        <v>376</v>
      </c>
    </row>
    <row r="80" spans="1:10">
      <c r="A80" s="21">
        <v>78</v>
      </c>
      <c r="B80" s="55" t="s">
        <v>295</v>
      </c>
      <c r="C80" s="61">
        <v>2036</v>
      </c>
      <c r="D80" s="58">
        <v>66666</v>
      </c>
      <c r="E80" s="50" t="s">
        <v>9</v>
      </c>
      <c r="F80" s="58">
        <v>47498.36</v>
      </c>
      <c r="G80" s="59">
        <v>1020</v>
      </c>
      <c r="H80" s="61"/>
      <c r="I80" s="61"/>
      <c r="J80" s="61" t="s">
        <v>376</v>
      </c>
    </row>
    <row r="81" spans="1:10">
      <c r="A81" s="21">
        <v>79</v>
      </c>
      <c r="B81" s="55" t="s">
        <v>296</v>
      </c>
      <c r="C81" s="61">
        <v>4540</v>
      </c>
      <c r="D81" s="58">
        <v>55094</v>
      </c>
      <c r="E81" s="56" t="s">
        <v>9</v>
      </c>
      <c r="F81" s="58">
        <v>47834</v>
      </c>
      <c r="G81" s="59">
        <v>1843</v>
      </c>
      <c r="H81" s="61" t="s">
        <v>375</v>
      </c>
      <c r="I81" s="61">
        <v>1</v>
      </c>
      <c r="J81" s="61" t="s">
        <v>376</v>
      </c>
    </row>
    <row r="82" spans="1:10">
      <c r="A82" s="21">
        <v>80</v>
      </c>
      <c r="B82" s="55" t="s">
        <v>298</v>
      </c>
      <c r="C82" s="61">
        <v>3247</v>
      </c>
      <c r="D82" s="58">
        <v>314029</v>
      </c>
      <c r="E82" s="50" t="s">
        <v>9</v>
      </c>
      <c r="F82" s="58">
        <v>34429.810000000005</v>
      </c>
      <c r="G82" s="59">
        <v>1067.75</v>
      </c>
      <c r="H82" s="61"/>
      <c r="I82" s="61"/>
      <c r="J82" s="61">
        <v>0</v>
      </c>
    </row>
    <row r="83" spans="1:10">
      <c r="A83" s="21">
        <v>81</v>
      </c>
      <c r="B83" s="55" t="s">
        <v>300</v>
      </c>
      <c r="C83" s="61">
        <v>4432</v>
      </c>
      <c r="D83" s="58">
        <v>98890</v>
      </c>
      <c r="E83" s="50" t="s">
        <v>9</v>
      </c>
      <c r="F83" s="58">
        <v>42815</v>
      </c>
      <c r="G83" s="59">
        <v>3359</v>
      </c>
      <c r="H83" s="61" t="s">
        <v>373</v>
      </c>
      <c r="I83" s="61">
        <v>3</v>
      </c>
      <c r="J83" s="61">
        <v>0</v>
      </c>
    </row>
    <row r="84" spans="1:10" ht="24">
      <c r="A84" s="21">
        <v>82</v>
      </c>
      <c r="B84" s="55" t="s">
        <v>312</v>
      </c>
      <c r="C84" s="61">
        <v>4159</v>
      </c>
      <c r="D84" s="58">
        <v>87340</v>
      </c>
      <c r="E84" s="50" t="s">
        <v>9</v>
      </c>
      <c r="F84" s="58">
        <v>49084</v>
      </c>
      <c r="G84" s="59">
        <v>3560</v>
      </c>
      <c r="H84" s="61" t="s">
        <v>375</v>
      </c>
      <c r="I84" s="61">
        <v>2</v>
      </c>
      <c r="J84" s="61">
        <v>0</v>
      </c>
    </row>
    <row r="85" spans="1:10">
      <c r="A85" s="21">
        <v>83</v>
      </c>
      <c r="B85" s="55" t="s">
        <v>314</v>
      </c>
      <c r="C85" s="61">
        <v>4280</v>
      </c>
      <c r="D85" s="58">
        <v>55880</v>
      </c>
      <c r="E85" s="50" t="s">
        <v>9</v>
      </c>
      <c r="F85" s="58">
        <v>44021.470000000008</v>
      </c>
      <c r="G85" s="59">
        <v>2260.19</v>
      </c>
      <c r="H85" s="61" t="s">
        <v>375</v>
      </c>
      <c r="I85" s="61">
        <v>2</v>
      </c>
      <c r="J85" s="61">
        <v>0</v>
      </c>
    </row>
    <row r="86" spans="1:10" ht="24">
      <c r="A86" s="21">
        <v>84</v>
      </c>
      <c r="B86" s="55" t="s">
        <v>316</v>
      </c>
      <c r="C86" s="61">
        <v>7024</v>
      </c>
      <c r="D86" s="58">
        <v>93057</v>
      </c>
      <c r="E86" s="50" t="s">
        <v>9</v>
      </c>
      <c r="F86" s="58">
        <v>68450</v>
      </c>
      <c r="G86" s="59">
        <v>2359</v>
      </c>
      <c r="H86" s="61" t="s">
        <v>374</v>
      </c>
      <c r="I86" s="61">
        <v>3</v>
      </c>
      <c r="J86" s="61">
        <v>0</v>
      </c>
    </row>
    <row r="87" spans="1:10" ht="24">
      <c r="A87" s="21">
        <v>85</v>
      </c>
      <c r="B87" s="55" t="s">
        <v>320</v>
      </c>
      <c r="C87" s="61">
        <v>5298</v>
      </c>
      <c r="D87" s="58">
        <v>68740</v>
      </c>
      <c r="E87" s="50" t="s">
        <v>9</v>
      </c>
      <c r="F87" s="58">
        <v>10348</v>
      </c>
      <c r="G87" s="59">
        <v>250</v>
      </c>
      <c r="H87" s="61"/>
      <c r="I87" s="61"/>
      <c r="J87" s="61">
        <v>0</v>
      </c>
    </row>
    <row r="88" spans="1:10" ht="24">
      <c r="A88" s="21">
        <v>86</v>
      </c>
      <c r="B88" s="55" t="s">
        <v>321</v>
      </c>
      <c r="C88" s="61">
        <v>2706</v>
      </c>
      <c r="D88" s="58">
        <v>79920</v>
      </c>
      <c r="E88" s="50" t="s">
        <v>9</v>
      </c>
      <c r="F88" s="58">
        <v>27457</v>
      </c>
      <c r="G88" s="59">
        <v>1103</v>
      </c>
      <c r="H88" s="61"/>
      <c r="I88" s="61"/>
      <c r="J88" s="61">
        <v>0</v>
      </c>
    </row>
    <row r="89" spans="1:10">
      <c r="A89" s="21">
        <v>87</v>
      </c>
      <c r="B89" s="55" t="s">
        <v>324</v>
      </c>
      <c r="C89" s="61">
        <v>6036</v>
      </c>
      <c r="D89" s="58">
        <v>70000</v>
      </c>
      <c r="E89" s="50" t="s">
        <v>9</v>
      </c>
      <c r="F89" s="58">
        <v>35820</v>
      </c>
      <c r="G89" s="59">
        <v>520</v>
      </c>
      <c r="H89" s="61"/>
      <c r="I89" s="61"/>
      <c r="J89" s="61">
        <v>100</v>
      </c>
    </row>
    <row r="90" spans="1:10" ht="24">
      <c r="A90" s="21">
        <v>88</v>
      </c>
      <c r="B90" s="55" t="s">
        <v>327</v>
      </c>
      <c r="C90" s="61">
        <v>10032</v>
      </c>
      <c r="D90" s="58">
        <v>173000</v>
      </c>
      <c r="E90" s="50" t="s">
        <v>9</v>
      </c>
      <c r="F90" s="58">
        <v>62800</v>
      </c>
      <c r="G90" s="59">
        <v>900</v>
      </c>
      <c r="H90" s="61"/>
      <c r="I90" s="61"/>
      <c r="J90" s="61">
        <v>100</v>
      </c>
    </row>
    <row r="91" spans="1:10">
      <c r="A91" s="21">
        <v>89</v>
      </c>
      <c r="B91" s="55" t="s">
        <v>330</v>
      </c>
      <c r="C91" s="61">
        <v>4356</v>
      </c>
      <c r="D91" s="58">
        <v>84000</v>
      </c>
      <c r="E91" s="50" t="s">
        <v>9</v>
      </c>
      <c r="F91" s="58">
        <v>47360</v>
      </c>
      <c r="G91" s="59">
        <v>1261</v>
      </c>
      <c r="H91" s="61"/>
      <c r="I91" s="61"/>
      <c r="J91" s="61">
        <v>0</v>
      </c>
    </row>
    <row r="92" spans="1:10">
      <c r="A92" s="21">
        <v>90</v>
      </c>
      <c r="B92" s="55" t="s">
        <v>367</v>
      </c>
      <c r="C92" s="61">
        <v>8487</v>
      </c>
      <c r="D92" s="58">
        <v>200010</v>
      </c>
      <c r="E92" s="50" t="s">
        <v>9</v>
      </c>
      <c r="F92" s="58">
        <v>131000</v>
      </c>
      <c r="G92" s="59">
        <v>5070</v>
      </c>
      <c r="H92" s="61" t="s">
        <v>381</v>
      </c>
      <c r="I92" s="61">
        <v>4</v>
      </c>
      <c r="J92" s="61">
        <v>0</v>
      </c>
    </row>
    <row r="93" spans="1:10">
      <c r="A93" s="21">
        <v>91</v>
      </c>
      <c r="B93" s="55" t="s">
        <v>335</v>
      </c>
      <c r="C93" s="61">
        <v>4595</v>
      </c>
      <c r="D93" s="58">
        <v>362167</v>
      </c>
      <c r="E93" s="56" t="s">
        <v>9</v>
      </c>
      <c r="F93" s="58">
        <v>55622</v>
      </c>
      <c r="G93" s="59">
        <v>7694</v>
      </c>
      <c r="H93" s="61" t="s">
        <v>375</v>
      </c>
      <c r="I93" s="61">
        <v>1</v>
      </c>
      <c r="J93" s="61" t="s">
        <v>376</v>
      </c>
    </row>
    <row r="94" spans="1:10">
      <c r="A94" s="21">
        <v>92</v>
      </c>
      <c r="B94" s="55" t="s">
        <v>338</v>
      </c>
      <c r="C94" s="61">
        <v>6914</v>
      </c>
      <c r="D94" s="86">
        <v>115300</v>
      </c>
      <c r="E94" s="50" t="s">
        <v>9</v>
      </c>
      <c r="F94" s="86">
        <v>63769</v>
      </c>
      <c r="G94" s="59">
        <v>663</v>
      </c>
      <c r="H94" s="61" t="s">
        <v>379</v>
      </c>
      <c r="I94" s="61">
        <v>3</v>
      </c>
      <c r="J94" s="61" t="s">
        <v>376</v>
      </c>
    </row>
    <row r="95" spans="1:10">
      <c r="A95" s="21">
        <v>93</v>
      </c>
      <c r="B95" s="55" t="s">
        <v>339</v>
      </c>
      <c r="C95" s="84">
        <v>2732</v>
      </c>
      <c r="D95" s="52">
        <v>102380</v>
      </c>
      <c r="E95" s="50" t="s">
        <v>9</v>
      </c>
      <c r="F95" s="52">
        <v>29498</v>
      </c>
      <c r="G95" s="53">
        <v>752</v>
      </c>
      <c r="H95" s="61" t="s">
        <v>374</v>
      </c>
      <c r="I95" s="61">
        <v>1</v>
      </c>
      <c r="J95" s="61" t="s">
        <v>376</v>
      </c>
    </row>
    <row r="96" spans="1:10">
      <c r="A96" s="21">
        <v>94</v>
      </c>
      <c r="B96" s="55" t="s">
        <v>344</v>
      </c>
      <c r="C96" s="61">
        <v>2321</v>
      </c>
      <c r="D96" s="58">
        <v>157341</v>
      </c>
      <c r="E96" s="50" t="s">
        <v>9</v>
      </c>
      <c r="F96" s="58">
        <v>49286</v>
      </c>
      <c r="G96" s="59">
        <v>1609</v>
      </c>
      <c r="H96" s="61" t="s">
        <v>375</v>
      </c>
      <c r="I96" s="61">
        <v>1</v>
      </c>
      <c r="J96" s="61" t="s">
        <v>376</v>
      </c>
    </row>
    <row r="97" spans="1:10" ht="24">
      <c r="A97" s="21">
        <v>95</v>
      </c>
      <c r="B97" s="55" t="s">
        <v>345</v>
      </c>
      <c r="C97" s="61">
        <v>4077</v>
      </c>
      <c r="D97" s="58">
        <v>40000</v>
      </c>
      <c r="E97" s="50" t="s">
        <v>9</v>
      </c>
      <c r="F97" s="58">
        <v>0</v>
      </c>
      <c r="G97" s="59">
        <v>1448.8</v>
      </c>
      <c r="H97" s="61"/>
      <c r="I97" s="61"/>
      <c r="J97" s="61" t="s">
        <v>376</v>
      </c>
    </row>
    <row r="98" spans="1:10">
      <c r="A98" s="21">
        <v>96</v>
      </c>
      <c r="B98" s="55" t="s">
        <v>348</v>
      </c>
      <c r="C98" s="61">
        <v>2701</v>
      </c>
      <c r="D98" s="58">
        <v>40000</v>
      </c>
      <c r="E98" s="50" t="s">
        <v>9</v>
      </c>
      <c r="F98" s="58">
        <v>22500</v>
      </c>
      <c r="G98" s="59">
        <v>973</v>
      </c>
      <c r="H98" s="61"/>
      <c r="I98" s="61"/>
      <c r="J98" s="61" t="s">
        <v>376</v>
      </c>
    </row>
    <row r="99" spans="1:10" ht="24">
      <c r="A99" s="21">
        <v>97</v>
      </c>
      <c r="B99" s="55" t="s">
        <v>352</v>
      </c>
      <c r="C99" s="61">
        <v>2428</v>
      </c>
      <c r="D99" s="58">
        <v>48266</v>
      </c>
      <c r="E99" s="50" t="s">
        <v>9</v>
      </c>
      <c r="F99" s="58">
        <v>29684.799999999999</v>
      </c>
      <c r="G99" s="59">
        <v>1425.43</v>
      </c>
      <c r="H99" s="61" t="s">
        <v>374</v>
      </c>
      <c r="I99" s="61">
        <v>1</v>
      </c>
      <c r="J99" s="61" t="s">
        <v>382</v>
      </c>
    </row>
    <row r="100" spans="1:10" ht="24">
      <c r="A100" s="21">
        <v>98</v>
      </c>
      <c r="B100" s="55" t="s">
        <v>353</v>
      </c>
      <c r="C100" s="61">
        <v>1277</v>
      </c>
      <c r="D100" s="58">
        <v>104667.19</v>
      </c>
      <c r="E100" s="50" t="s">
        <v>9</v>
      </c>
      <c r="F100" s="58">
        <v>29498</v>
      </c>
      <c r="G100" s="59">
        <v>527.66</v>
      </c>
      <c r="H100" s="61" t="s">
        <v>375</v>
      </c>
      <c r="I100" s="61">
        <v>1</v>
      </c>
      <c r="J100" s="61" t="s">
        <v>382</v>
      </c>
    </row>
    <row r="101" spans="1:10" ht="24">
      <c r="A101" s="21">
        <v>99</v>
      </c>
      <c r="B101" s="55" t="s">
        <v>355</v>
      </c>
      <c r="C101" s="61">
        <v>2718</v>
      </c>
      <c r="D101" s="58">
        <v>86029</v>
      </c>
      <c r="E101" s="50" t="s">
        <v>9</v>
      </c>
      <c r="F101" s="58">
        <v>48880</v>
      </c>
      <c r="G101" s="59">
        <v>1398</v>
      </c>
      <c r="H101" s="61" t="s">
        <v>379</v>
      </c>
      <c r="I101" s="61">
        <v>2</v>
      </c>
      <c r="J101" s="61" t="s">
        <v>382</v>
      </c>
    </row>
    <row r="102" spans="1:10" ht="24">
      <c r="A102" s="21">
        <v>100</v>
      </c>
      <c r="B102" s="55" t="s">
        <v>356</v>
      </c>
      <c r="C102" s="61">
        <v>2059</v>
      </c>
      <c r="D102" s="58">
        <v>78848</v>
      </c>
      <c r="E102" s="50" t="s">
        <v>9</v>
      </c>
      <c r="F102" s="58">
        <v>62814</v>
      </c>
      <c r="G102" s="59">
        <v>2301</v>
      </c>
      <c r="H102" s="61" t="s">
        <v>373</v>
      </c>
      <c r="I102" s="61">
        <v>2</v>
      </c>
      <c r="J102" s="61" t="s">
        <v>382</v>
      </c>
    </row>
    <row r="103" spans="1:10" ht="24">
      <c r="A103" s="21">
        <v>101</v>
      </c>
      <c r="B103" s="55" t="s">
        <v>358</v>
      </c>
      <c r="C103" s="61">
        <v>1586</v>
      </c>
      <c r="D103" s="58">
        <v>106773</v>
      </c>
      <c r="E103" s="50" t="s">
        <v>9</v>
      </c>
      <c r="F103" s="58">
        <v>19679</v>
      </c>
      <c r="G103" s="59">
        <v>732.65</v>
      </c>
      <c r="H103" s="61"/>
      <c r="I103" s="61"/>
      <c r="J103" s="61" t="s">
        <v>382</v>
      </c>
    </row>
  </sheetData>
  <mergeCells count="1">
    <mergeCell ref="A1:K1"/>
  </mergeCells>
  <phoneticPr fontId="8"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topLeftCell="A40" workbookViewId="0">
      <selection activeCell="B62" sqref="B62"/>
    </sheetView>
  </sheetViews>
  <sheetFormatPr defaultColWidth="8.875" defaultRowHeight="13.5"/>
  <cols>
    <col min="1" max="1" width="7.75" customWidth="1"/>
    <col min="2" max="2" width="15.75" customWidth="1"/>
    <col min="3" max="3" width="21" customWidth="1"/>
    <col min="4" max="6" width="19.25" customWidth="1"/>
    <col min="7" max="7" width="28.125" customWidth="1"/>
    <col min="8" max="10" width="12.125" customWidth="1"/>
    <col min="11" max="11" width="17.125" customWidth="1"/>
    <col min="12" max="12" width="19.5" customWidth="1"/>
    <col min="13" max="13" width="16.75" customWidth="1"/>
    <col min="14" max="14" width="17.5" customWidth="1"/>
    <col min="15" max="15" width="19.875" customWidth="1"/>
  </cols>
  <sheetData>
    <row r="1" spans="1:15" ht="32.25" customHeight="1">
      <c r="A1" s="119" t="s">
        <v>0</v>
      </c>
      <c r="B1" s="119"/>
      <c r="C1" s="119"/>
      <c r="D1" s="119"/>
      <c r="E1" s="119"/>
      <c r="F1" s="119"/>
      <c r="G1" s="119"/>
      <c r="H1" s="120"/>
      <c r="I1" s="120"/>
      <c r="J1" s="120"/>
      <c r="K1" s="121"/>
      <c r="L1" s="121"/>
      <c r="M1" s="121"/>
      <c r="N1" s="121"/>
      <c r="O1" s="121"/>
    </row>
    <row r="2" spans="1:15" ht="27" customHeight="1">
      <c r="A2" s="47" t="s">
        <v>1</v>
      </c>
      <c r="B2" s="48" t="s">
        <v>2</v>
      </c>
      <c r="C2" s="47" t="s">
        <v>3</v>
      </c>
      <c r="D2" s="47" t="s">
        <v>4</v>
      </c>
      <c r="E2" s="47" t="s">
        <v>5</v>
      </c>
      <c r="F2" s="48" t="s">
        <v>6</v>
      </c>
      <c r="G2" s="48" t="s">
        <v>7</v>
      </c>
      <c r="H2" s="47" t="s">
        <v>369</v>
      </c>
      <c r="I2" s="47" t="s">
        <v>370</v>
      </c>
      <c r="J2" s="47" t="s">
        <v>371</v>
      </c>
      <c r="K2" s="47" t="s">
        <v>372</v>
      </c>
      <c r="L2" s="72" t="s">
        <v>383</v>
      </c>
      <c r="M2" s="73" t="s">
        <v>384</v>
      </c>
      <c r="N2" s="73" t="s">
        <v>385</v>
      </c>
      <c r="O2" s="74" t="s">
        <v>386</v>
      </c>
    </row>
    <row r="3" spans="1:15" ht="24">
      <c r="A3" s="21">
        <v>1</v>
      </c>
      <c r="B3" s="49" t="s">
        <v>10</v>
      </c>
      <c r="C3" s="50">
        <v>1605</v>
      </c>
      <c r="D3" s="51">
        <v>42624</v>
      </c>
      <c r="E3" s="50" t="s">
        <v>9</v>
      </c>
      <c r="F3" s="52">
        <v>15161</v>
      </c>
      <c r="G3" s="53">
        <v>429.6</v>
      </c>
      <c r="H3" s="54"/>
      <c r="I3" s="54"/>
      <c r="J3" s="61">
        <v>0</v>
      </c>
      <c r="K3" s="75">
        <v>1</v>
      </c>
      <c r="L3" s="46">
        <v>11000</v>
      </c>
      <c r="M3" s="76">
        <f t="shared" ref="M3:M34" si="0">L3*C3*0.8/275280</f>
        <v>51.307759372275498</v>
      </c>
      <c r="N3" s="77">
        <f t="shared" ref="N3:N34" si="1">K3*L3*0.2/82</f>
        <v>26.829268292682926</v>
      </c>
      <c r="O3" s="76">
        <f t="shared" ref="O3:O34" si="2">M3+N3</f>
        <v>78.137027664958424</v>
      </c>
    </row>
    <row r="4" spans="1:15" ht="24">
      <c r="A4" s="21">
        <v>2</v>
      </c>
      <c r="B4" s="49" t="s">
        <v>25</v>
      </c>
      <c r="C4" s="50">
        <v>1682</v>
      </c>
      <c r="D4" s="51">
        <v>209845</v>
      </c>
      <c r="E4" s="50" t="s">
        <v>9</v>
      </c>
      <c r="F4" s="52">
        <v>56101</v>
      </c>
      <c r="G4" s="53">
        <v>2273</v>
      </c>
      <c r="H4" s="54" t="s">
        <v>374</v>
      </c>
      <c r="I4" s="61">
        <v>2</v>
      </c>
      <c r="J4" s="61">
        <v>0</v>
      </c>
      <c r="K4" s="75">
        <v>1</v>
      </c>
      <c r="L4" s="46">
        <v>11000</v>
      </c>
      <c r="M4" s="76">
        <f t="shared" si="0"/>
        <v>53.769253124091833</v>
      </c>
      <c r="N4" s="77">
        <f t="shared" si="1"/>
        <v>26.829268292682926</v>
      </c>
      <c r="O4" s="76">
        <f t="shared" si="2"/>
        <v>80.598521416774759</v>
      </c>
    </row>
    <row r="5" spans="1:15">
      <c r="A5" s="21">
        <v>3</v>
      </c>
      <c r="B5" s="55" t="s">
        <v>26</v>
      </c>
      <c r="C5" s="56">
        <v>1953</v>
      </c>
      <c r="D5" s="57">
        <v>51948</v>
      </c>
      <c r="E5" s="50" t="s">
        <v>9</v>
      </c>
      <c r="F5" s="58">
        <v>18759</v>
      </c>
      <c r="G5" s="59">
        <v>1100</v>
      </c>
      <c r="H5" s="60" t="s">
        <v>375</v>
      </c>
      <c r="I5" s="61"/>
      <c r="J5" s="61">
        <v>0</v>
      </c>
      <c r="K5" s="75">
        <v>1</v>
      </c>
      <c r="L5" s="46">
        <v>11000</v>
      </c>
      <c r="M5" s="76">
        <f t="shared" si="0"/>
        <v>62.432432432432435</v>
      </c>
      <c r="N5" s="77">
        <f t="shared" si="1"/>
        <v>26.829268292682926</v>
      </c>
      <c r="O5" s="76">
        <f t="shared" si="2"/>
        <v>89.261700725115361</v>
      </c>
    </row>
    <row r="6" spans="1:15" ht="24">
      <c r="A6" s="21">
        <v>4</v>
      </c>
      <c r="B6" s="55" t="s">
        <v>29</v>
      </c>
      <c r="C6" s="61">
        <v>1404</v>
      </c>
      <c r="D6" s="58">
        <v>54355</v>
      </c>
      <c r="E6" s="50" t="s">
        <v>9</v>
      </c>
      <c r="F6" s="58">
        <v>20094</v>
      </c>
      <c r="G6" s="59">
        <v>908</v>
      </c>
      <c r="H6" s="60" t="s">
        <v>375</v>
      </c>
      <c r="I6" s="61"/>
      <c r="J6" s="61">
        <v>0</v>
      </c>
      <c r="K6" s="75">
        <v>1</v>
      </c>
      <c r="L6" s="46">
        <v>11000</v>
      </c>
      <c r="M6" s="76">
        <f t="shared" si="0"/>
        <v>44.882301656495208</v>
      </c>
      <c r="N6" s="77">
        <f t="shared" si="1"/>
        <v>26.829268292682926</v>
      </c>
      <c r="O6" s="76">
        <f t="shared" si="2"/>
        <v>71.711569949178141</v>
      </c>
    </row>
    <row r="7" spans="1:15" ht="24">
      <c r="A7" s="21">
        <v>5</v>
      </c>
      <c r="B7" s="55" t="s">
        <v>31</v>
      </c>
      <c r="C7" s="61">
        <v>1820</v>
      </c>
      <c r="D7" s="58">
        <v>340000</v>
      </c>
      <c r="E7" s="50" t="s">
        <v>9</v>
      </c>
      <c r="F7" s="58">
        <v>43940</v>
      </c>
      <c r="G7" s="59">
        <v>2966</v>
      </c>
      <c r="H7" s="60" t="s">
        <v>374</v>
      </c>
      <c r="I7" s="61">
        <v>2</v>
      </c>
      <c r="J7" s="61">
        <v>0</v>
      </c>
      <c r="K7" s="75">
        <v>1</v>
      </c>
      <c r="L7" s="46">
        <v>11000</v>
      </c>
      <c r="M7" s="76">
        <f t="shared" si="0"/>
        <v>58.180761406567861</v>
      </c>
      <c r="N7" s="77">
        <f t="shared" si="1"/>
        <v>26.829268292682926</v>
      </c>
      <c r="O7" s="76">
        <f t="shared" si="2"/>
        <v>85.010029699250794</v>
      </c>
    </row>
    <row r="8" spans="1:15" ht="24">
      <c r="A8" s="21">
        <v>6</v>
      </c>
      <c r="B8" s="55" t="s">
        <v>34</v>
      </c>
      <c r="C8" s="61">
        <v>3728</v>
      </c>
      <c r="D8" s="58">
        <v>42079.7</v>
      </c>
      <c r="E8" s="50" t="s">
        <v>9</v>
      </c>
      <c r="F8" s="58">
        <v>32646</v>
      </c>
      <c r="G8" s="59">
        <v>3654.45</v>
      </c>
      <c r="H8" s="60" t="s">
        <v>374</v>
      </c>
      <c r="I8" s="61">
        <v>3</v>
      </c>
      <c r="J8" s="61" t="s">
        <v>376</v>
      </c>
      <c r="K8" s="75">
        <v>1</v>
      </c>
      <c r="L8" s="46">
        <v>11000</v>
      </c>
      <c r="M8" s="76">
        <f t="shared" si="0"/>
        <v>119.17465852949724</v>
      </c>
      <c r="N8" s="77">
        <f t="shared" si="1"/>
        <v>26.829268292682926</v>
      </c>
      <c r="O8" s="76">
        <f t="shared" si="2"/>
        <v>146.00392682218018</v>
      </c>
    </row>
    <row r="9" spans="1:15">
      <c r="A9" s="21">
        <v>7</v>
      </c>
      <c r="B9" s="55" t="s">
        <v>36</v>
      </c>
      <c r="C9" s="61">
        <v>1374</v>
      </c>
      <c r="D9" s="58">
        <v>29059.56</v>
      </c>
      <c r="E9" s="50" t="s">
        <v>9</v>
      </c>
      <c r="F9" s="58">
        <v>32396.57</v>
      </c>
      <c r="G9" s="59">
        <v>166.02</v>
      </c>
      <c r="H9" s="60"/>
      <c r="I9" s="61"/>
      <c r="J9" s="61" t="s">
        <v>376</v>
      </c>
      <c r="K9" s="75">
        <v>1</v>
      </c>
      <c r="L9" s="46">
        <v>11000</v>
      </c>
      <c r="M9" s="76">
        <f t="shared" si="0"/>
        <v>43.923278116826502</v>
      </c>
      <c r="N9" s="77">
        <f t="shared" si="1"/>
        <v>26.829268292682926</v>
      </c>
      <c r="O9" s="76">
        <f t="shared" si="2"/>
        <v>70.752546409509421</v>
      </c>
    </row>
    <row r="10" spans="1:15">
      <c r="A10" s="21">
        <v>8</v>
      </c>
      <c r="B10" s="55" t="s">
        <v>45</v>
      </c>
      <c r="C10" s="61">
        <v>3750</v>
      </c>
      <c r="D10" s="58">
        <v>25005.11</v>
      </c>
      <c r="E10" s="50" t="s">
        <v>9</v>
      </c>
      <c r="F10" s="58">
        <v>21628</v>
      </c>
      <c r="G10" s="59">
        <v>467.39</v>
      </c>
      <c r="H10" s="60" t="s">
        <v>375</v>
      </c>
      <c r="I10" s="61">
        <v>1</v>
      </c>
      <c r="J10" s="61" t="s">
        <v>376</v>
      </c>
      <c r="K10" s="75">
        <v>1</v>
      </c>
      <c r="L10" s="46">
        <v>11000</v>
      </c>
      <c r="M10" s="76">
        <f t="shared" si="0"/>
        <v>119.87794245858763</v>
      </c>
      <c r="N10" s="77">
        <f t="shared" si="1"/>
        <v>26.829268292682926</v>
      </c>
      <c r="O10" s="76">
        <f t="shared" si="2"/>
        <v>146.70721075127057</v>
      </c>
    </row>
    <row r="11" spans="1:15">
      <c r="A11" s="21">
        <v>9</v>
      </c>
      <c r="B11" s="55" t="s">
        <v>53</v>
      </c>
      <c r="C11" s="61">
        <v>2922</v>
      </c>
      <c r="D11" s="58">
        <v>72604</v>
      </c>
      <c r="E11" s="50" t="s">
        <v>9</v>
      </c>
      <c r="F11" s="58">
        <v>12748</v>
      </c>
      <c r="G11" s="59">
        <v>662.15</v>
      </c>
      <c r="H11" s="60" t="s">
        <v>375</v>
      </c>
      <c r="I11" s="61">
        <v>1</v>
      </c>
      <c r="J11" s="61" t="s">
        <v>376</v>
      </c>
      <c r="K11" s="75">
        <v>1</v>
      </c>
      <c r="L11" s="46">
        <v>11000</v>
      </c>
      <c r="M11" s="76">
        <f t="shared" si="0"/>
        <v>93.408892763731473</v>
      </c>
      <c r="N11" s="77">
        <f t="shared" si="1"/>
        <v>26.829268292682926</v>
      </c>
      <c r="O11" s="76">
        <f t="shared" si="2"/>
        <v>120.2381610564144</v>
      </c>
    </row>
    <row r="12" spans="1:15" ht="24">
      <c r="A12" s="21">
        <v>10</v>
      </c>
      <c r="B12" s="55" t="s">
        <v>55</v>
      </c>
      <c r="C12" s="61">
        <v>3643</v>
      </c>
      <c r="D12" s="58">
        <v>69333</v>
      </c>
      <c r="E12" s="50" t="s">
        <v>9</v>
      </c>
      <c r="F12" s="58">
        <v>32905</v>
      </c>
      <c r="G12" s="59">
        <v>1094</v>
      </c>
      <c r="H12" s="60"/>
      <c r="I12" s="61"/>
      <c r="J12" s="61" t="s">
        <v>376</v>
      </c>
      <c r="K12" s="75">
        <v>1</v>
      </c>
      <c r="L12" s="46">
        <v>11000</v>
      </c>
      <c r="M12" s="76">
        <f t="shared" si="0"/>
        <v>116.45742516710258</v>
      </c>
      <c r="N12" s="77">
        <f t="shared" si="1"/>
        <v>26.829268292682926</v>
      </c>
      <c r="O12" s="76">
        <f t="shared" si="2"/>
        <v>143.28669345978551</v>
      </c>
    </row>
    <row r="13" spans="1:15" ht="24">
      <c r="A13" s="21">
        <v>11</v>
      </c>
      <c r="B13" s="55" t="s">
        <v>56</v>
      </c>
      <c r="C13" s="61">
        <v>7609</v>
      </c>
      <c r="D13" s="58">
        <v>166810</v>
      </c>
      <c r="E13" s="50" t="s">
        <v>9</v>
      </c>
      <c r="F13" s="58">
        <v>81454</v>
      </c>
      <c r="G13" s="59">
        <v>876</v>
      </c>
      <c r="H13" s="60"/>
      <c r="I13" s="61"/>
      <c r="J13" s="61" t="s">
        <v>376</v>
      </c>
      <c r="K13" s="75">
        <v>1</v>
      </c>
      <c r="L13" s="46">
        <v>11000</v>
      </c>
      <c r="M13" s="76">
        <f t="shared" si="0"/>
        <v>243.24033711130485</v>
      </c>
      <c r="N13" s="77">
        <f t="shared" si="1"/>
        <v>26.829268292682926</v>
      </c>
      <c r="O13" s="76">
        <f t="shared" si="2"/>
        <v>270.06960540398779</v>
      </c>
    </row>
    <row r="14" spans="1:15" ht="24">
      <c r="A14" s="21">
        <v>12</v>
      </c>
      <c r="B14" s="55" t="s">
        <v>377</v>
      </c>
      <c r="C14" s="61">
        <v>7940</v>
      </c>
      <c r="D14" s="58">
        <v>132000</v>
      </c>
      <c r="E14" s="50" t="s">
        <v>9</v>
      </c>
      <c r="F14" s="58">
        <v>53870</v>
      </c>
      <c r="G14" s="59">
        <v>1901.8</v>
      </c>
      <c r="H14" s="60"/>
      <c r="I14" s="61"/>
      <c r="J14" s="61" t="s">
        <v>376</v>
      </c>
      <c r="K14" s="75">
        <v>1</v>
      </c>
      <c r="L14" s="46">
        <v>11000</v>
      </c>
      <c r="M14" s="76">
        <f t="shared" si="0"/>
        <v>253.82156349898284</v>
      </c>
      <c r="N14" s="77">
        <f t="shared" si="1"/>
        <v>26.829268292682926</v>
      </c>
      <c r="O14" s="76">
        <f t="shared" si="2"/>
        <v>280.65083179166578</v>
      </c>
    </row>
    <row r="15" spans="1:15">
      <c r="A15" s="21">
        <v>13</v>
      </c>
      <c r="B15" s="62" t="s">
        <v>65</v>
      </c>
      <c r="C15" s="63">
        <v>4923</v>
      </c>
      <c r="D15" s="58">
        <v>40632</v>
      </c>
      <c r="E15" s="50" t="s">
        <v>9</v>
      </c>
      <c r="F15" s="58">
        <v>16850</v>
      </c>
      <c r="G15" s="59">
        <v>813.86</v>
      </c>
      <c r="H15" s="61" t="s">
        <v>374</v>
      </c>
      <c r="I15" s="61">
        <v>2</v>
      </c>
      <c r="J15" s="61" t="s">
        <v>376</v>
      </c>
      <c r="K15" s="75">
        <v>1</v>
      </c>
      <c r="L15" s="46">
        <v>11000</v>
      </c>
      <c r="M15" s="76">
        <f t="shared" si="0"/>
        <v>157.37576285963382</v>
      </c>
      <c r="N15" s="77">
        <f t="shared" si="1"/>
        <v>26.829268292682926</v>
      </c>
      <c r="O15" s="76">
        <f t="shared" si="2"/>
        <v>184.20503115231674</v>
      </c>
    </row>
    <row r="16" spans="1:15" ht="24">
      <c r="A16" s="21">
        <v>14</v>
      </c>
      <c r="B16" s="62" t="s">
        <v>78</v>
      </c>
      <c r="C16" s="63">
        <v>1283</v>
      </c>
      <c r="D16" s="58">
        <v>110000</v>
      </c>
      <c r="E16" s="50" t="s">
        <v>9</v>
      </c>
      <c r="F16" s="58">
        <v>0</v>
      </c>
      <c r="G16" s="59">
        <v>392</v>
      </c>
      <c r="H16" s="61"/>
      <c r="I16" s="61"/>
      <c r="J16" s="61" t="s">
        <v>376</v>
      </c>
      <c r="K16" s="75">
        <v>1</v>
      </c>
      <c r="L16" s="46">
        <v>11000</v>
      </c>
      <c r="M16" s="76">
        <f t="shared" si="0"/>
        <v>41.014240046498109</v>
      </c>
      <c r="N16" s="77">
        <f t="shared" si="1"/>
        <v>26.829268292682926</v>
      </c>
      <c r="O16" s="76">
        <f t="shared" si="2"/>
        <v>67.843508339181028</v>
      </c>
    </row>
    <row r="17" spans="1:15">
      <c r="A17" s="21">
        <v>15</v>
      </c>
      <c r="B17" s="62" t="s">
        <v>102</v>
      </c>
      <c r="C17" s="63">
        <v>1815</v>
      </c>
      <c r="D17" s="58">
        <v>193004</v>
      </c>
      <c r="E17" s="50" t="s">
        <v>9</v>
      </c>
      <c r="F17" s="58">
        <v>25954</v>
      </c>
      <c r="G17" s="59">
        <v>325</v>
      </c>
      <c r="H17" s="61" t="s">
        <v>375</v>
      </c>
      <c r="I17" s="61"/>
      <c r="J17" s="61" t="s">
        <v>376</v>
      </c>
      <c r="K17" s="75">
        <v>1</v>
      </c>
      <c r="L17" s="46">
        <v>11000</v>
      </c>
      <c r="M17" s="76">
        <f t="shared" si="0"/>
        <v>58.020924149956407</v>
      </c>
      <c r="N17" s="77">
        <f t="shared" si="1"/>
        <v>26.829268292682926</v>
      </c>
      <c r="O17" s="76">
        <f t="shared" si="2"/>
        <v>84.850192442639326</v>
      </c>
    </row>
    <row r="18" spans="1:15">
      <c r="A18" s="21">
        <v>16</v>
      </c>
      <c r="B18" s="62" t="s">
        <v>108</v>
      </c>
      <c r="C18" s="63">
        <v>3884</v>
      </c>
      <c r="D18" s="58">
        <v>105600</v>
      </c>
      <c r="E18" s="50" t="s">
        <v>9</v>
      </c>
      <c r="F18" s="58">
        <v>71244</v>
      </c>
      <c r="G18" s="59">
        <v>927</v>
      </c>
      <c r="H18" s="61" t="s">
        <v>374</v>
      </c>
      <c r="I18" s="61">
        <v>1</v>
      </c>
      <c r="J18" s="61" t="s">
        <v>376</v>
      </c>
      <c r="K18" s="75">
        <v>1</v>
      </c>
      <c r="L18" s="46">
        <v>11000</v>
      </c>
      <c r="M18" s="76">
        <f t="shared" si="0"/>
        <v>124.16158093577448</v>
      </c>
      <c r="N18" s="77">
        <f t="shared" si="1"/>
        <v>26.829268292682926</v>
      </c>
      <c r="O18" s="76">
        <f t="shared" si="2"/>
        <v>150.99084922845742</v>
      </c>
    </row>
    <row r="19" spans="1:15">
      <c r="A19" s="21">
        <v>17</v>
      </c>
      <c r="B19" s="62" t="s">
        <v>110</v>
      </c>
      <c r="C19" s="63">
        <v>3287</v>
      </c>
      <c r="D19" s="58">
        <v>134400</v>
      </c>
      <c r="E19" s="50" t="s">
        <v>9</v>
      </c>
      <c r="F19" s="58">
        <v>76200</v>
      </c>
      <c r="G19" s="59">
        <v>1208.93</v>
      </c>
      <c r="H19" s="61"/>
      <c r="I19" s="61"/>
      <c r="J19" s="61" t="s">
        <v>376</v>
      </c>
      <c r="K19" s="75">
        <v>1</v>
      </c>
      <c r="L19" s="46">
        <v>11000</v>
      </c>
      <c r="M19" s="76">
        <f t="shared" si="0"/>
        <v>105.07701249636733</v>
      </c>
      <c r="N19" s="77">
        <f t="shared" si="1"/>
        <v>26.829268292682926</v>
      </c>
      <c r="O19" s="76">
        <f t="shared" si="2"/>
        <v>131.90628078905024</v>
      </c>
    </row>
    <row r="20" spans="1:15">
      <c r="A20" s="21">
        <v>18</v>
      </c>
      <c r="B20" s="62" t="s">
        <v>116</v>
      </c>
      <c r="C20" s="63">
        <v>4465</v>
      </c>
      <c r="D20" s="58">
        <v>161196</v>
      </c>
      <c r="E20" s="50" t="s">
        <v>9</v>
      </c>
      <c r="F20" s="58">
        <v>39001</v>
      </c>
      <c r="G20" s="59">
        <v>2218.42</v>
      </c>
      <c r="H20" s="61" t="s">
        <v>375</v>
      </c>
      <c r="I20" s="61">
        <v>2</v>
      </c>
      <c r="J20" s="61" t="s">
        <v>376</v>
      </c>
      <c r="K20" s="75">
        <v>1</v>
      </c>
      <c r="L20" s="46">
        <v>11000</v>
      </c>
      <c r="M20" s="76">
        <f t="shared" si="0"/>
        <v>142.734670154025</v>
      </c>
      <c r="N20" s="77">
        <f t="shared" si="1"/>
        <v>26.829268292682926</v>
      </c>
      <c r="O20" s="76">
        <f t="shared" si="2"/>
        <v>169.56393844670794</v>
      </c>
    </row>
    <row r="21" spans="1:15">
      <c r="A21" s="21">
        <v>19</v>
      </c>
      <c r="B21" s="55" t="s">
        <v>127</v>
      </c>
      <c r="C21" s="61">
        <v>6273</v>
      </c>
      <c r="D21" s="64">
        <v>237920</v>
      </c>
      <c r="E21" s="50" t="s">
        <v>9</v>
      </c>
      <c r="F21" s="58">
        <v>112230.39999999999</v>
      </c>
      <c r="G21" s="59">
        <v>1569</v>
      </c>
      <c r="H21" s="61" t="s">
        <v>374</v>
      </c>
      <c r="I21" s="61">
        <v>2</v>
      </c>
      <c r="J21" s="61" t="s">
        <v>376</v>
      </c>
      <c r="K21" s="75">
        <v>1</v>
      </c>
      <c r="L21" s="46">
        <v>11000</v>
      </c>
      <c r="M21" s="76">
        <f t="shared" si="0"/>
        <v>200.53182214472537</v>
      </c>
      <c r="N21" s="77">
        <f t="shared" si="1"/>
        <v>26.829268292682926</v>
      </c>
      <c r="O21" s="76">
        <f t="shared" si="2"/>
        <v>227.36109043740828</v>
      </c>
    </row>
    <row r="22" spans="1:15" ht="24">
      <c r="A22" s="21">
        <v>20</v>
      </c>
      <c r="B22" s="55" t="s">
        <v>128</v>
      </c>
      <c r="C22" s="61">
        <v>3301</v>
      </c>
      <c r="D22" s="58">
        <v>66681.350000000006</v>
      </c>
      <c r="E22" s="50" t="s">
        <v>9</v>
      </c>
      <c r="F22" s="58">
        <v>30170</v>
      </c>
      <c r="G22" s="59">
        <v>1756.22</v>
      </c>
      <c r="H22" s="61" t="s">
        <v>375</v>
      </c>
      <c r="I22" s="61"/>
      <c r="J22" s="61" t="s">
        <v>376</v>
      </c>
      <c r="K22" s="75">
        <v>1</v>
      </c>
      <c r="L22" s="46">
        <v>11000</v>
      </c>
      <c r="M22" s="76">
        <f t="shared" si="0"/>
        <v>105.52455681487939</v>
      </c>
      <c r="N22" s="77">
        <f t="shared" si="1"/>
        <v>26.829268292682926</v>
      </c>
      <c r="O22" s="76">
        <f t="shared" si="2"/>
        <v>132.35382510756233</v>
      </c>
    </row>
    <row r="23" spans="1:15">
      <c r="A23" s="21">
        <v>21</v>
      </c>
      <c r="B23" s="55" t="s">
        <v>143</v>
      </c>
      <c r="C23" s="61">
        <v>2464</v>
      </c>
      <c r="D23" s="58">
        <v>81345</v>
      </c>
      <c r="E23" s="50" t="s">
        <v>9</v>
      </c>
      <c r="F23" s="58">
        <v>49467</v>
      </c>
      <c r="G23" s="59">
        <v>831</v>
      </c>
      <c r="H23" s="61"/>
      <c r="I23" s="61"/>
      <c r="J23" s="61" t="s">
        <v>376</v>
      </c>
      <c r="K23" s="75">
        <v>1</v>
      </c>
      <c r="L23" s="46">
        <v>11000</v>
      </c>
      <c r="M23" s="76">
        <f t="shared" si="0"/>
        <v>78.767800058122646</v>
      </c>
      <c r="N23" s="77">
        <f t="shared" si="1"/>
        <v>26.829268292682926</v>
      </c>
      <c r="O23" s="76">
        <f t="shared" si="2"/>
        <v>105.59706835080557</v>
      </c>
    </row>
    <row r="24" spans="1:15" ht="24">
      <c r="A24" s="21">
        <v>22</v>
      </c>
      <c r="B24" s="55" t="s">
        <v>149</v>
      </c>
      <c r="C24" s="61">
        <v>1315</v>
      </c>
      <c r="D24" s="58">
        <v>95031.22</v>
      </c>
      <c r="E24" s="50" t="s">
        <v>9</v>
      </c>
      <c r="F24" s="58">
        <v>44758.81</v>
      </c>
      <c r="G24" s="59">
        <v>1110</v>
      </c>
      <c r="H24" s="61"/>
      <c r="I24" s="61"/>
      <c r="J24" s="61" t="s">
        <v>376</v>
      </c>
      <c r="K24" s="75">
        <v>1</v>
      </c>
      <c r="L24" s="46">
        <v>11000</v>
      </c>
      <c r="M24" s="76">
        <f t="shared" si="0"/>
        <v>42.037198488811391</v>
      </c>
      <c r="N24" s="77">
        <f t="shared" si="1"/>
        <v>26.829268292682926</v>
      </c>
      <c r="O24" s="76">
        <f t="shared" si="2"/>
        <v>68.866466781494324</v>
      </c>
    </row>
    <row r="25" spans="1:15">
      <c r="A25" s="21">
        <v>23</v>
      </c>
      <c r="B25" s="55" t="s">
        <v>151</v>
      </c>
      <c r="C25" s="61">
        <v>3700</v>
      </c>
      <c r="D25" s="58">
        <v>111888</v>
      </c>
      <c r="E25" s="50" t="s">
        <v>9</v>
      </c>
      <c r="F25" s="58">
        <v>56983</v>
      </c>
      <c r="G25" s="59">
        <v>2150</v>
      </c>
      <c r="H25" s="61" t="s">
        <v>375</v>
      </c>
      <c r="I25" s="61"/>
      <c r="J25" s="61" t="s">
        <v>376</v>
      </c>
      <c r="K25" s="75">
        <v>1</v>
      </c>
      <c r="L25" s="46">
        <v>11000</v>
      </c>
      <c r="M25" s="76">
        <f t="shared" si="0"/>
        <v>118.27956989247312</v>
      </c>
      <c r="N25" s="77">
        <f t="shared" si="1"/>
        <v>26.829268292682926</v>
      </c>
      <c r="O25" s="76">
        <f t="shared" si="2"/>
        <v>145.10883818515606</v>
      </c>
    </row>
    <row r="26" spans="1:15" ht="24">
      <c r="A26" s="21">
        <v>24</v>
      </c>
      <c r="B26" s="55" t="s">
        <v>157</v>
      </c>
      <c r="C26" s="61">
        <v>2495</v>
      </c>
      <c r="D26" s="58">
        <v>66700</v>
      </c>
      <c r="E26" s="50" t="s">
        <v>9</v>
      </c>
      <c r="F26" s="58">
        <v>42578</v>
      </c>
      <c r="G26" s="59">
        <v>1500</v>
      </c>
      <c r="H26" s="61" t="s">
        <v>375</v>
      </c>
      <c r="I26" s="61"/>
      <c r="J26" s="61" t="s">
        <v>376</v>
      </c>
      <c r="K26" s="75">
        <v>1</v>
      </c>
      <c r="L26" s="46">
        <v>11000</v>
      </c>
      <c r="M26" s="76">
        <f t="shared" si="0"/>
        <v>79.758791049113626</v>
      </c>
      <c r="N26" s="77">
        <f t="shared" si="1"/>
        <v>26.829268292682926</v>
      </c>
      <c r="O26" s="76">
        <f t="shared" si="2"/>
        <v>106.58805934179655</v>
      </c>
    </row>
    <row r="27" spans="1:15" ht="24">
      <c r="A27" s="21">
        <v>25</v>
      </c>
      <c r="B27" s="55" t="s">
        <v>159</v>
      </c>
      <c r="C27" s="61">
        <v>1488</v>
      </c>
      <c r="D27" s="58">
        <v>58201</v>
      </c>
      <c r="E27" s="50" t="s">
        <v>9</v>
      </c>
      <c r="F27" s="58">
        <v>18245</v>
      </c>
      <c r="G27" s="59">
        <v>392</v>
      </c>
      <c r="H27" s="61"/>
      <c r="I27" s="61"/>
      <c r="J27" s="61" t="s">
        <v>376</v>
      </c>
      <c r="K27" s="75">
        <v>1</v>
      </c>
      <c r="L27" s="46">
        <v>11000</v>
      </c>
      <c r="M27" s="76">
        <f t="shared" si="0"/>
        <v>47.567567567567565</v>
      </c>
      <c r="N27" s="77">
        <f t="shared" si="1"/>
        <v>26.829268292682926</v>
      </c>
      <c r="O27" s="76">
        <f t="shared" si="2"/>
        <v>74.396835860250491</v>
      </c>
    </row>
    <row r="28" spans="1:15">
      <c r="A28" s="21">
        <v>26</v>
      </c>
      <c r="B28" s="55" t="s">
        <v>161</v>
      </c>
      <c r="C28" s="61">
        <v>11491</v>
      </c>
      <c r="D28" s="58">
        <v>419535</v>
      </c>
      <c r="E28" s="50" t="s">
        <v>9</v>
      </c>
      <c r="F28" s="58">
        <v>113962</v>
      </c>
      <c r="G28" s="59">
        <v>6217</v>
      </c>
      <c r="H28" s="61" t="s">
        <v>375</v>
      </c>
      <c r="I28" s="61">
        <v>1</v>
      </c>
      <c r="J28" s="61" t="s">
        <v>376</v>
      </c>
      <c r="K28" s="75">
        <v>1</v>
      </c>
      <c r="L28" s="46">
        <v>11000</v>
      </c>
      <c r="M28" s="76">
        <f t="shared" si="0"/>
        <v>367.33798314443476</v>
      </c>
      <c r="N28" s="77">
        <f t="shared" si="1"/>
        <v>26.829268292682926</v>
      </c>
      <c r="O28" s="76">
        <f t="shared" si="2"/>
        <v>394.16725143711767</v>
      </c>
    </row>
    <row r="29" spans="1:15">
      <c r="A29" s="21">
        <v>27</v>
      </c>
      <c r="B29" s="55" t="s">
        <v>162</v>
      </c>
      <c r="C29" s="61">
        <v>7135</v>
      </c>
      <c r="D29" s="58">
        <v>61912</v>
      </c>
      <c r="E29" s="50" t="s">
        <v>9</v>
      </c>
      <c r="F29" s="58">
        <v>30859</v>
      </c>
      <c r="G29" s="59">
        <v>2654</v>
      </c>
      <c r="H29" s="61" t="s">
        <v>374</v>
      </c>
      <c r="I29" s="61">
        <v>1</v>
      </c>
      <c r="J29" s="61">
        <v>0</v>
      </c>
      <c r="K29" s="75">
        <v>1</v>
      </c>
      <c r="L29" s="46">
        <v>11000</v>
      </c>
      <c r="M29" s="76">
        <f t="shared" si="0"/>
        <v>228.08776518453936</v>
      </c>
      <c r="N29" s="77">
        <f t="shared" si="1"/>
        <v>26.829268292682926</v>
      </c>
      <c r="O29" s="76">
        <f t="shared" si="2"/>
        <v>254.91703347722228</v>
      </c>
    </row>
    <row r="30" spans="1:15">
      <c r="A30" s="21">
        <v>28</v>
      </c>
      <c r="B30" s="55" t="s">
        <v>163</v>
      </c>
      <c r="C30" s="61">
        <v>1277</v>
      </c>
      <c r="D30" s="58">
        <v>45609</v>
      </c>
      <c r="E30" s="50" t="s">
        <v>9</v>
      </c>
      <c r="F30" s="58">
        <v>54000</v>
      </c>
      <c r="G30" s="59">
        <v>1603</v>
      </c>
      <c r="H30" s="61" t="s">
        <v>375</v>
      </c>
      <c r="I30" s="61"/>
      <c r="J30" s="61">
        <v>0</v>
      </c>
      <c r="K30" s="75">
        <v>1</v>
      </c>
      <c r="L30" s="46">
        <v>11000</v>
      </c>
      <c r="M30" s="76">
        <f t="shared" si="0"/>
        <v>40.822435338564368</v>
      </c>
      <c r="N30" s="77">
        <f t="shared" si="1"/>
        <v>26.829268292682926</v>
      </c>
      <c r="O30" s="76">
        <f t="shared" si="2"/>
        <v>67.651703631247301</v>
      </c>
    </row>
    <row r="31" spans="1:15" ht="24">
      <c r="A31" s="21">
        <v>29</v>
      </c>
      <c r="B31" s="55" t="s">
        <v>167</v>
      </c>
      <c r="C31" s="61">
        <v>6386</v>
      </c>
      <c r="D31" s="58">
        <v>92060</v>
      </c>
      <c r="E31" s="50" t="s">
        <v>9</v>
      </c>
      <c r="F31" s="58">
        <v>85095</v>
      </c>
      <c r="G31" s="59">
        <v>2359</v>
      </c>
      <c r="H31" s="61" t="s">
        <v>375</v>
      </c>
      <c r="I31" s="61">
        <v>2</v>
      </c>
      <c r="J31" s="61">
        <v>0</v>
      </c>
      <c r="K31" s="75">
        <v>1</v>
      </c>
      <c r="L31" s="46">
        <v>11000</v>
      </c>
      <c r="M31" s="76">
        <f t="shared" si="0"/>
        <v>204.14414414414415</v>
      </c>
      <c r="N31" s="77">
        <f t="shared" si="1"/>
        <v>26.829268292682926</v>
      </c>
      <c r="O31" s="76">
        <f t="shared" si="2"/>
        <v>230.97341243682706</v>
      </c>
    </row>
    <row r="32" spans="1:15" ht="24">
      <c r="A32" s="21">
        <v>30</v>
      </c>
      <c r="B32" s="55" t="s">
        <v>168</v>
      </c>
      <c r="C32" s="61">
        <v>6005</v>
      </c>
      <c r="D32" s="58">
        <v>48640</v>
      </c>
      <c r="E32" s="50" t="s">
        <v>9</v>
      </c>
      <c r="F32" s="58">
        <v>21109</v>
      </c>
      <c r="G32" s="59">
        <v>1500</v>
      </c>
      <c r="H32" s="61" t="s">
        <v>375</v>
      </c>
      <c r="I32" s="61"/>
      <c r="J32" s="61">
        <v>0</v>
      </c>
      <c r="K32" s="75">
        <v>1</v>
      </c>
      <c r="L32" s="46">
        <v>11000</v>
      </c>
      <c r="M32" s="76">
        <f t="shared" si="0"/>
        <v>191.96454519035163</v>
      </c>
      <c r="N32" s="77">
        <f t="shared" si="1"/>
        <v>26.829268292682926</v>
      </c>
      <c r="O32" s="76">
        <f t="shared" si="2"/>
        <v>218.79381348303457</v>
      </c>
    </row>
    <row r="33" spans="1:15">
      <c r="A33" s="21">
        <v>31</v>
      </c>
      <c r="B33" s="55" t="s">
        <v>177</v>
      </c>
      <c r="C33" s="61">
        <v>4919</v>
      </c>
      <c r="D33" s="58">
        <v>167992</v>
      </c>
      <c r="E33" s="50" t="s">
        <v>9</v>
      </c>
      <c r="F33" s="58">
        <v>50991</v>
      </c>
      <c r="G33" s="59">
        <v>2075</v>
      </c>
      <c r="H33" s="61" t="s">
        <v>375</v>
      </c>
      <c r="I33" s="61"/>
      <c r="J33" s="61">
        <v>0</v>
      </c>
      <c r="K33" s="75">
        <v>1</v>
      </c>
      <c r="L33" s="46">
        <v>11000</v>
      </c>
      <c r="M33" s="76">
        <f t="shared" si="0"/>
        <v>157.24789305434467</v>
      </c>
      <c r="N33" s="77">
        <f t="shared" si="1"/>
        <v>26.829268292682926</v>
      </c>
      <c r="O33" s="76">
        <f t="shared" si="2"/>
        <v>184.07716134702758</v>
      </c>
    </row>
    <row r="34" spans="1:15">
      <c r="A34" s="21">
        <v>32</v>
      </c>
      <c r="B34" s="55" t="s">
        <v>178</v>
      </c>
      <c r="C34" s="61">
        <v>3394</v>
      </c>
      <c r="D34" s="58">
        <v>113005</v>
      </c>
      <c r="E34" s="50" t="s">
        <v>9</v>
      </c>
      <c r="F34" s="58">
        <v>80479</v>
      </c>
      <c r="G34" s="59">
        <v>1742.73</v>
      </c>
      <c r="H34" s="61" t="s">
        <v>374</v>
      </c>
      <c r="I34" s="61">
        <v>1</v>
      </c>
      <c r="J34" s="61">
        <v>0</v>
      </c>
      <c r="K34" s="75">
        <v>1</v>
      </c>
      <c r="L34" s="46">
        <v>11000</v>
      </c>
      <c r="M34" s="76">
        <f t="shared" si="0"/>
        <v>108.49752978785237</v>
      </c>
      <c r="N34" s="77">
        <f t="shared" si="1"/>
        <v>26.829268292682926</v>
      </c>
      <c r="O34" s="76">
        <f t="shared" si="2"/>
        <v>135.3267980805353</v>
      </c>
    </row>
    <row r="35" spans="1:15" ht="24">
      <c r="A35" s="21">
        <v>33</v>
      </c>
      <c r="B35" s="55" t="s">
        <v>181</v>
      </c>
      <c r="C35" s="61">
        <v>2827</v>
      </c>
      <c r="D35" s="58">
        <v>108282</v>
      </c>
      <c r="E35" s="50" t="s">
        <v>9</v>
      </c>
      <c r="F35" s="58">
        <v>40994</v>
      </c>
      <c r="G35" s="59">
        <v>1516</v>
      </c>
      <c r="H35" s="61" t="s">
        <v>375</v>
      </c>
      <c r="I35" s="61">
        <v>1</v>
      </c>
      <c r="J35" s="61">
        <v>0</v>
      </c>
      <c r="K35" s="75">
        <v>1</v>
      </c>
      <c r="L35" s="46">
        <v>11000</v>
      </c>
      <c r="M35" s="76">
        <f t="shared" ref="M35:M66" si="3">L35*C35*0.8/275280</f>
        <v>90.371984888113914</v>
      </c>
      <c r="N35" s="77">
        <f t="shared" ref="N35:N66" si="4">K35*L35*0.2/82</f>
        <v>26.829268292682926</v>
      </c>
      <c r="O35" s="76">
        <f t="shared" ref="O35:O66" si="5">M35+N35</f>
        <v>117.20125318079684</v>
      </c>
    </row>
    <row r="36" spans="1:15">
      <c r="A36" s="21">
        <v>34</v>
      </c>
      <c r="B36" s="55" t="s">
        <v>184</v>
      </c>
      <c r="C36" s="61">
        <v>1311</v>
      </c>
      <c r="D36" s="58">
        <v>214000</v>
      </c>
      <c r="E36" s="50" t="s">
        <v>9</v>
      </c>
      <c r="F36" s="58">
        <v>52000</v>
      </c>
      <c r="G36" s="59">
        <v>759.68</v>
      </c>
      <c r="H36" s="61"/>
      <c r="I36" s="61"/>
      <c r="J36" s="61">
        <v>0</v>
      </c>
      <c r="K36" s="75">
        <v>1</v>
      </c>
      <c r="L36" s="46">
        <v>11000</v>
      </c>
      <c r="M36" s="76">
        <f t="shared" si="3"/>
        <v>41.909328683522233</v>
      </c>
      <c r="N36" s="77">
        <f t="shared" si="4"/>
        <v>26.829268292682926</v>
      </c>
      <c r="O36" s="76">
        <f t="shared" si="5"/>
        <v>68.738596976205159</v>
      </c>
    </row>
    <row r="37" spans="1:15" ht="24">
      <c r="A37" s="21">
        <v>35</v>
      </c>
      <c r="B37" s="55" t="s">
        <v>188</v>
      </c>
      <c r="C37" s="61">
        <v>4119</v>
      </c>
      <c r="D37" s="58">
        <v>21000</v>
      </c>
      <c r="E37" s="50" t="s">
        <v>9</v>
      </c>
      <c r="F37" s="58">
        <v>0</v>
      </c>
      <c r="G37" s="59">
        <v>245</v>
      </c>
      <c r="H37" s="61"/>
      <c r="I37" s="61"/>
      <c r="J37" s="61">
        <v>0</v>
      </c>
      <c r="K37" s="75">
        <v>1</v>
      </c>
      <c r="L37" s="46">
        <v>11000</v>
      </c>
      <c r="M37" s="76">
        <f t="shared" si="3"/>
        <v>131.67393199651264</v>
      </c>
      <c r="N37" s="77">
        <f t="shared" si="4"/>
        <v>26.829268292682926</v>
      </c>
      <c r="O37" s="76">
        <f t="shared" si="5"/>
        <v>158.50320028919555</v>
      </c>
    </row>
    <row r="38" spans="1:15" ht="24">
      <c r="A38" s="21">
        <v>36</v>
      </c>
      <c r="B38" s="55" t="s">
        <v>190</v>
      </c>
      <c r="C38" s="61">
        <v>1717</v>
      </c>
      <c r="D38" s="58">
        <v>120000</v>
      </c>
      <c r="E38" s="50" t="s">
        <v>9</v>
      </c>
      <c r="F38" s="58">
        <v>68000</v>
      </c>
      <c r="G38" s="59">
        <v>1281</v>
      </c>
      <c r="H38" s="61" t="s">
        <v>375</v>
      </c>
      <c r="I38" s="61"/>
      <c r="J38" s="61">
        <v>0</v>
      </c>
      <c r="K38" s="75">
        <v>1</v>
      </c>
      <c r="L38" s="46">
        <v>11000</v>
      </c>
      <c r="M38" s="76">
        <f t="shared" si="3"/>
        <v>54.888113920371985</v>
      </c>
      <c r="N38" s="77">
        <f t="shared" si="4"/>
        <v>26.829268292682926</v>
      </c>
      <c r="O38" s="76">
        <f t="shared" si="5"/>
        <v>81.717382213054918</v>
      </c>
    </row>
    <row r="39" spans="1:15" ht="24">
      <c r="A39" s="21">
        <v>37</v>
      </c>
      <c r="B39" s="55" t="s">
        <v>200</v>
      </c>
      <c r="C39" s="61">
        <v>2925</v>
      </c>
      <c r="D39" s="58">
        <v>58586</v>
      </c>
      <c r="E39" s="50" t="s">
        <v>9</v>
      </c>
      <c r="F39" s="58">
        <v>27572</v>
      </c>
      <c r="G39" s="59">
        <v>1044</v>
      </c>
      <c r="H39" s="61" t="s">
        <v>375</v>
      </c>
      <c r="I39" s="61"/>
      <c r="J39" s="61">
        <v>0</v>
      </c>
      <c r="K39" s="75">
        <v>1</v>
      </c>
      <c r="L39" s="46">
        <v>11000</v>
      </c>
      <c r="M39" s="76">
        <f t="shared" si="3"/>
        <v>93.50479511769835</v>
      </c>
      <c r="N39" s="77">
        <f t="shared" si="4"/>
        <v>26.829268292682926</v>
      </c>
      <c r="O39" s="76">
        <f t="shared" si="5"/>
        <v>120.33406341038128</v>
      </c>
    </row>
    <row r="40" spans="1:15">
      <c r="A40" s="21">
        <v>38</v>
      </c>
      <c r="B40" s="55" t="s">
        <v>204</v>
      </c>
      <c r="C40" s="61">
        <v>2556</v>
      </c>
      <c r="D40" s="58">
        <v>96173</v>
      </c>
      <c r="E40" s="56" t="s">
        <v>9</v>
      </c>
      <c r="F40" s="58">
        <v>46020</v>
      </c>
      <c r="G40" s="59">
        <v>1350</v>
      </c>
      <c r="H40" s="61" t="s">
        <v>374</v>
      </c>
      <c r="I40" s="61">
        <v>1</v>
      </c>
      <c r="J40" s="61">
        <v>0</v>
      </c>
      <c r="K40" s="75">
        <v>1</v>
      </c>
      <c r="L40" s="46">
        <v>11000</v>
      </c>
      <c r="M40" s="76">
        <f t="shared" si="3"/>
        <v>81.708805579773326</v>
      </c>
      <c r="N40" s="77">
        <f t="shared" si="4"/>
        <v>26.829268292682926</v>
      </c>
      <c r="O40" s="76">
        <f t="shared" si="5"/>
        <v>108.53807387245625</v>
      </c>
    </row>
    <row r="41" spans="1:15" ht="24">
      <c r="A41" s="21">
        <v>39</v>
      </c>
      <c r="B41" s="55" t="s">
        <v>205</v>
      </c>
      <c r="C41" s="61">
        <v>4378</v>
      </c>
      <c r="D41" s="58">
        <v>57119</v>
      </c>
      <c r="E41" s="56" t="s">
        <v>9</v>
      </c>
      <c r="F41" s="58">
        <v>57115</v>
      </c>
      <c r="G41" s="59">
        <v>1750</v>
      </c>
      <c r="H41" s="61" t="s">
        <v>375</v>
      </c>
      <c r="I41" s="61"/>
      <c r="J41" s="61">
        <v>0</v>
      </c>
      <c r="K41" s="75">
        <v>1</v>
      </c>
      <c r="L41" s="46">
        <v>11000</v>
      </c>
      <c r="M41" s="76">
        <f t="shared" si="3"/>
        <v>139.95350188898576</v>
      </c>
      <c r="N41" s="77">
        <f t="shared" si="4"/>
        <v>26.829268292682926</v>
      </c>
      <c r="O41" s="76">
        <f t="shared" si="5"/>
        <v>166.7827701816687</v>
      </c>
    </row>
    <row r="42" spans="1:15">
      <c r="A42" s="21">
        <v>40</v>
      </c>
      <c r="B42" s="55" t="s">
        <v>206</v>
      </c>
      <c r="C42" s="61">
        <v>2431</v>
      </c>
      <c r="D42" s="58">
        <v>78925</v>
      </c>
      <c r="E42" s="56" t="s">
        <v>9</v>
      </c>
      <c r="F42" s="58">
        <v>26959</v>
      </c>
      <c r="G42" s="59">
        <v>1200</v>
      </c>
      <c r="H42" s="61" t="s">
        <v>374</v>
      </c>
      <c r="I42" s="61">
        <v>1</v>
      </c>
      <c r="J42" s="61">
        <v>0</v>
      </c>
      <c r="K42" s="75">
        <v>1</v>
      </c>
      <c r="L42" s="46">
        <v>11000</v>
      </c>
      <c r="M42" s="76">
        <f t="shared" si="3"/>
        <v>77.712874164487062</v>
      </c>
      <c r="N42" s="77">
        <f t="shared" si="4"/>
        <v>26.829268292682926</v>
      </c>
      <c r="O42" s="76">
        <f t="shared" si="5"/>
        <v>104.54214245716999</v>
      </c>
    </row>
    <row r="43" spans="1:15" ht="24">
      <c r="A43" s="65">
        <v>41</v>
      </c>
      <c r="B43" s="66" t="s">
        <v>209</v>
      </c>
      <c r="C43" s="67">
        <v>6707</v>
      </c>
      <c r="D43" s="68">
        <v>231430</v>
      </c>
      <c r="E43" s="69" t="s">
        <v>9</v>
      </c>
      <c r="F43" s="68">
        <v>107134</v>
      </c>
      <c r="G43" s="70">
        <v>3601</v>
      </c>
      <c r="H43" s="67" t="s">
        <v>374</v>
      </c>
      <c r="I43" s="67">
        <v>4</v>
      </c>
      <c r="J43" s="67" t="s">
        <v>376</v>
      </c>
      <c r="K43" s="78">
        <v>1</v>
      </c>
      <c r="L43" s="79">
        <v>11000</v>
      </c>
      <c r="M43" s="80">
        <f t="shared" si="3"/>
        <v>214.40569601859926</v>
      </c>
      <c r="N43" s="81">
        <f t="shared" si="4"/>
        <v>26.829268292682926</v>
      </c>
      <c r="O43" s="80">
        <f t="shared" si="5"/>
        <v>241.23496431128217</v>
      </c>
    </row>
    <row r="44" spans="1:15" ht="24">
      <c r="A44" s="65">
        <v>42</v>
      </c>
      <c r="B44" s="66" t="s">
        <v>214</v>
      </c>
      <c r="C44" s="67">
        <v>2844</v>
      </c>
      <c r="D44" s="68">
        <v>83975</v>
      </c>
      <c r="E44" s="71" t="s">
        <v>9</v>
      </c>
      <c r="F44" s="68">
        <v>34766</v>
      </c>
      <c r="G44" s="70">
        <v>1560</v>
      </c>
      <c r="H44" s="67" t="s">
        <v>374</v>
      </c>
      <c r="I44" s="67">
        <v>1</v>
      </c>
      <c r="J44" s="67" t="s">
        <v>376</v>
      </c>
      <c r="K44" s="78">
        <v>1</v>
      </c>
      <c r="L44" s="79">
        <v>11000</v>
      </c>
      <c r="M44" s="80">
        <f t="shared" si="3"/>
        <v>90.91543156059285</v>
      </c>
      <c r="N44" s="81">
        <f t="shared" si="4"/>
        <v>26.829268292682926</v>
      </c>
      <c r="O44" s="80">
        <f t="shared" si="5"/>
        <v>117.74469985327578</v>
      </c>
    </row>
    <row r="45" spans="1:15" ht="24">
      <c r="A45" s="65">
        <v>43</v>
      </c>
      <c r="B45" s="66" t="s">
        <v>219</v>
      </c>
      <c r="C45" s="67">
        <v>1712</v>
      </c>
      <c r="D45" s="68">
        <v>50280</v>
      </c>
      <c r="E45" s="71" t="s">
        <v>9</v>
      </c>
      <c r="F45" s="68">
        <v>10982</v>
      </c>
      <c r="G45" s="70">
        <v>350.1</v>
      </c>
      <c r="H45" s="67" t="s">
        <v>374</v>
      </c>
      <c r="I45" s="67"/>
      <c r="J45" s="67" t="s">
        <v>376</v>
      </c>
      <c r="K45" s="78">
        <v>1</v>
      </c>
      <c r="L45" s="79">
        <v>11000</v>
      </c>
      <c r="M45" s="80">
        <f t="shared" si="3"/>
        <v>54.728276663760532</v>
      </c>
      <c r="N45" s="81">
        <f t="shared" si="4"/>
        <v>26.829268292682926</v>
      </c>
      <c r="O45" s="80">
        <f t="shared" si="5"/>
        <v>81.557544956443451</v>
      </c>
    </row>
    <row r="46" spans="1:15" ht="24">
      <c r="A46" s="65">
        <v>44</v>
      </c>
      <c r="B46" s="66" t="s">
        <v>225</v>
      </c>
      <c r="C46" s="67">
        <v>2929</v>
      </c>
      <c r="D46" s="68">
        <v>48057</v>
      </c>
      <c r="E46" s="71" t="s">
        <v>9</v>
      </c>
      <c r="F46" s="68">
        <v>30811</v>
      </c>
      <c r="G46" s="70">
        <v>1393.19</v>
      </c>
      <c r="H46" s="67" t="s">
        <v>374</v>
      </c>
      <c r="I46" s="67">
        <v>1</v>
      </c>
      <c r="J46" s="67" t="s">
        <v>376</v>
      </c>
      <c r="K46" s="78">
        <v>1</v>
      </c>
      <c r="L46" s="79">
        <v>11000</v>
      </c>
      <c r="M46" s="80">
        <f t="shared" si="3"/>
        <v>93.632664922987502</v>
      </c>
      <c r="N46" s="81">
        <f t="shared" si="4"/>
        <v>26.829268292682926</v>
      </c>
      <c r="O46" s="80">
        <f t="shared" si="5"/>
        <v>120.46193321567043</v>
      </c>
    </row>
    <row r="47" spans="1:15">
      <c r="A47" s="65">
        <v>45</v>
      </c>
      <c r="B47" s="66" t="s">
        <v>227</v>
      </c>
      <c r="C47" s="67">
        <v>2209</v>
      </c>
      <c r="D47" s="68">
        <v>48400</v>
      </c>
      <c r="E47" s="71" t="s">
        <v>9</v>
      </c>
      <c r="F47" s="68">
        <v>17331</v>
      </c>
      <c r="G47" s="70">
        <v>675</v>
      </c>
      <c r="H47" s="67"/>
      <c r="I47" s="67"/>
      <c r="J47" s="67" t="s">
        <v>376</v>
      </c>
      <c r="K47" s="78">
        <v>1</v>
      </c>
      <c r="L47" s="79">
        <v>11000</v>
      </c>
      <c r="M47" s="80">
        <f t="shared" si="3"/>
        <v>70.616099970938677</v>
      </c>
      <c r="N47" s="81">
        <f t="shared" si="4"/>
        <v>26.829268292682926</v>
      </c>
      <c r="O47" s="80">
        <f t="shared" si="5"/>
        <v>97.445368263621603</v>
      </c>
    </row>
    <row r="48" spans="1:15" ht="24">
      <c r="A48" s="65">
        <v>46</v>
      </c>
      <c r="B48" s="66" t="s">
        <v>241</v>
      </c>
      <c r="C48" s="67">
        <v>2801</v>
      </c>
      <c r="D48" s="68">
        <v>66000</v>
      </c>
      <c r="E48" s="71" t="s">
        <v>9</v>
      </c>
      <c r="F48" s="68">
        <v>45000</v>
      </c>
      <c r="G48" s="70">
        <v>1030</v>
      </c>
      <c r="H48" s="67"/>
      <c r="I48" s="67"/>
      <c r="J48" s="67" t="s">
        <v>376</v>
      </c>
      <c r="K48" s="78">
        <v>1</v>
      </c>
      <c r="L48" s="79">
        <v>11000</v>
      </c>
      <c r="M48" s="80">
        <f t="shared" si="3"/>
        <v>89.540831153734374</v>
      </c>
      <c r="N48" s="81">
        <f t="shared" si="4"/>
        <v>26.829268292682926</v>
      </c>
      <c r="O48" s="80">
        <f t="shared" si="5"/>
        <v>116.3700994464173</v>
      </c>
    </row>
    <row r="49" spans="1:15" ht="24">
      <c r="A49" s="21">
        <v>47</v>
      </c>
      <c r="B49" s="55" t="s">
        <v>253</v>
      </c>
      <c r="C49" s="61">
        <v>3606</v>
      </c>
      <c r="D49" s="58">
        <v>147000</v>
      </c>
      <c r="E49" s="50" t="s">
        <v>9</v>
      </c>
      <c r="F49" s="58">
        <v>43816</v>
      </c>
      <c r="G49" s="59">
        <v>534</v>
      </c>
      <c r="H49" s="61"/>
      <c r="I49" s="61"/>
      <c r="J49" s="61" t="s">
        <v>376</v>
      </c>
      <c r="K49" s="75">
        <v>1</v>
      </c>
      <c r="L49" s="46">
        <v>11000</v>
      </c>
      <c r="M49" s="76">
        <f t="shared" si="3"/>
        <v>115.27462946817785</v>
      </c>
      <c r="N49" s="77">
        <f t="shared" si="4"/>
        <v>26.829268292682926</v>
      </c>
      <c r="O49" s="76">
        <f t="shared" si="5"/>
        <v>142.10389776086078</v>
      </c>
    </row>
    <row r="50" spans="1:15">
      <c r="A50" s="21">
        <v>48</v>
      </c>
      <c r="B50" s="55" t="s">
        <v>254</v>
      </c>
      <c r="C50" s="61">
        <v>1755</v>
      </c>
      <c r="D50" s="58">
        <v>166667</v>
      </c>
      <c r="E50" s="50" t="s">
        <v>9</v>
      </c>
      <c r="F50" s="58">
        <v>19720</v>
      </c>
      <c r="G50" s="59">
        <v>181</v>
      </c>
      <c r="H50" s="61"/>
      <c r="I50" s="61"/>
      <c r="J50" s="61" t="s">
        <v>376</v>
      </c>
      <c r="K50" s="75">
        <v>1</v>
      </c>
      <c r="L50" s="46">
        <v>11000</v>
      </c>
      <c r="M50" s="76">
        <f t="shared" si="3"/>
        <v>56.102877070619009</v>
      </c>
      <c r="N50" s="77">
        <f t="shared" si="4"/>
        <v>26.829268292682926</v>
      </c>
      <c r="O50" s="76">
        <f t="shared" si="5"/>
        <v>82.932145363301942</v>
      </c>
    </row>
    <row r="51" spans="1:15">
      <c r="A51" s="21">
        <v>49</v>
      </c>
      <c r="B51" s="55" t="s">
        <v>256</v>
      </c>
      <c r="C51" s="61">
        <v>3242</v>
      </c>
      <c r="D51" s="58">
        <v>42000</v>
      </c>
      <c r="E51" s="50" t="s">
        <v>9</v>
      </c>
      <c r="F51" s="58">
        <v>19582</v>
      </c>
      <c r="G51" s="59">
        <v>288</v>
      </c>
      <c r="H51" s="61"/>
      <c r="I51" s="61"/>
      <c r="J51" s="61" t="s">
        <v>376</v>
      </c>
      <c r="K51" s="75">
        <v>1</v>
      </c>
      <c r="L51" s="46">
        <v>11000</v>
      </c>
      <c r="M51" s="76">
        <f t="shared" si="3"/>
        <v>103.63847718686428</v>
      </c>
      <c r="N51" s="77">
        <f t="shared" si="4"/>
        <v>26.829268292682926</v>
      </c>
      <c r="O51" s="76">
        <f t="shared" si="5"/>
        <v>130.4677454795472</v>
      </c>
    </row>
    <row r="52" spans="1:15" ht="24">
      <c r="A52" s="21">
        <v>50</v>
      </c>
      <c r="B52" s="55" t="s">
        <v>259</v>
      </c>
      <c r="C52" s="61">
        <v>3535</v>
      </c>
      <c r="D52" s="58">
        <v>93000</v>
      </c>
      <c r="E52" s="50" t="s">
        <v>9</v>
      </c>
      <c r="F52" s="58">
        <v>25877</v>
      </c>
      <c r="G52" s="59">
        <v>2046</v>
      </c>
      <c r="H52" s="61"/>
      <c r="I52" s="61"/>
      <c r="J52" s="61" t="s">
        <v>376</v>
      </c>
      <c r="K52" s="75">
        <v>1</v>
      </c>
      <c r="L52" s="46">
        <v>11000</v>
      </c>
      <c r="M52" s="76">
        <f t="shared" si="3"/>
        <v>113.00494042429526</v>
      </c>
      <c r="N52" s="77">
        <f t="shared" si="4"/>
        <v>26.829268292682926</v>
      </c>
      <c r="O52" s="76">
        <f t="shared" si="5"/>
        <v>139.8342087169782</v>
      </c>
    </row>
    <row r="53" spans="1:15">
      <c r="A53" s="21">
        <v>51</v>
      </c>
      <c r="B53" s="55" t="s">
        <v>260</v>
      </c>
      <c r="C53" s="61">
        <v>1625</v>
      </c>
      <c r="D53" s="58">
        <v>46172</v>
      </c>
      <c r="E53" s="50" t="s">
        <v>9</v>
      </c>
      <c r="F53" s="58">
        <v>48527</v>
      </c>
      <c r="G53" s="59">
        <v>980</v>
      </c>
      <c r="H53" s="61"/>
      <c r="I53" s="61">
        <v>1</v>
      </c>
      <c r="J53" s="61">
        <v>0</v>
      </c>
      <c r="K53" s="75">
        <v>1</v>
      </c>
      <c r="L53" s="46">
        <v>11000</v>
      </c>
      <c r="M53" s="76">
        <f t="shared" si="3"/>
        <v>51.947108398721305</v>
      </c>
      <c r="N53" s="77">
        <f t="shared" si="4"/>
        <v>26.829268292682926</v>
      </c>
      <c r="O53" s="76">
        <f t="shared" si="5"/>
        <v>78.776376691404238</v>
      </c>
    </row>
    <row r="54" spans="1:15">
      <c r="A54" s="21">
        <v>52</v>
      </c>
      <c r="B54" s="55" t="s">
        <v>267</v>
      </c>
      <c r="C54" s="61">
        <v>2173</v>
      </c>
      <c r="D54" s="58">
        <v>60000</v>
      </c>
      <c r="E54" s="56" t="s">
        <v>9</v>
      </c>
      <c r="F54" s="58">
        <v>29613</v>
      </c>
      <c r="G54" s="59">
        <v>0</v>
      </c>
      <c r="H54" s="61" t="s">
        <v>375</v>
      </c>
      <c r="I54" s="61"/>
      <c r="J54" s="61">
        <v>100</v>
      </c>
      <c r="K54" s="82">
        <v>2</v>
      </c>
      <c r="L54" s="46">
        <v>11000</v>
      </c>
      <c r="M54" s="76">
        <f t="shared" si="3"/>
        <v>69.465271723336244</v>
      </c>
      <c r="N54" s="77">
        <f t="shared" si="4"/>
        <v>53.658536585365852</v>
      </c>
      <c r="O54" s="76">
        <f t="shared" si="5"/>
        <v>123.1238083087021</v>
      </c>
    </row>
    <row r="55" spans="1:15">
      <c r="A55" s="21">
        <v>53</v>
      </c>
      <c r="B55" s="55" t="s">
        <v>274</v>
      </c>
      <c r="C55" s="61">
        <v>2941</v>
      </c>
      <c r="D55" s="58">
        <v>90000</v>
      </c>
      <c r="E55" s="50" t="s">
        <v>9</v>
      </c>
      <c r="F55" s="58">
        <v>49300.2</v>
      </c>
      <c r="G55" s="59">
        <v>1826</v>
      </c>
      <c r="H55" s="61"/>
      <c r="I55" s="61"/>
      <c r="J55" s="61" t="s">
        <v>376</v>
      </c>
      <c r="K55" s="75">
        <v>1</v>
      </c>
      <c r="L55" s="46">
        <v>11000</v>
      </c>
      <c r="M55" s="76">
        <f t="shared" si="3"/>
        <v>94.016274338854984</v>
      </c>
      <c r="N55" s="77">
        <f t="shared" si="4"/>
        <v>26.829268292682926</v>
      </c>
      <c r="O55" s="76">
        <f t="shared" si="5"/>
        <v>120.84554263153791</v>
      </c>
    </row>
    <row r="56" spans="1:15" ht="24">
      <c r="A56" s="21">
        <v>54</v>
      </c>
      <c r="B56" s="55" t="s">
        <v>278</v>
      </c>
      <c r="C56" s="61">
        <v>1491</v>
      </c>
      <c r="D56" s="58">
        <v>186676</v>
      </c>
      <c r="E56" s="50" t="s">
        <v>9</v>
      </c>
      <c r="F56" s="58">
        <v>23371</v>
      </c>
      <c r="G56" s="59">
        <v>849</v>
      </c>
      <c r="H56" s="61" t="s">
        <v>375</v>
      </c>
      <c r="I56" s="61">
        <v>1</v>
      </c>
      <c r="J56" s="61" t="s">
        <v>376</v>
      </c>
      <c r="K56" s="83">
        <v>1</v>
      </c>
      <c r="L56" s="46">
        <v>11000</v>
      </c>
      <c r="M56" s="76">
        <f t="shared" si="3"/>
        <v>47.663469921534436</v>
      </c>
      <c r="N56" s="77">
        <f t="shared" si="4"/>
        <v>26.829268292682926</v>
      </c>
      <c r="O56" s="76">
        <f t="shared" si="5"/>
        <v>74.492738214217354</v>
      </c>
    </row>
    <row r="57" spans="1:15" ht="24">
      <c r="A57" s="21">
        <v>55</v>
      </c>
      <c r="B57" s="55" t="s">
        <v>280</v>
      </c>
      <c r="C57" s="61">
        <v>6068</v>
      </c>
      <c r="D57" s="58">
        <v>350000</v>
      </c>
      <c r="E57" s="50" t="s">
        <v>9</v>
      </c>
      <c r="F57" s="58">
        <v>83200</v>
      </c>
      <c r="G57" s="59">
        <v>2550</v>
      </c>
      <c r="H57" s="61" t="s">
        <v>375</v>
      </c>
      <c r="I57" s="61">
        <v>2</v>
      </c>
      <c r="J57" s="61" t="s">
        <v>376</v>
      </c>
      <c r="K57" s="75">
        <v>1</v>
      </c>
      <c r="L57" s="46">
        <v>11000</v>
      </c>
      <c r="M57" s="76">
        <f t="shared" si="3"/>
        <v>193.97849462365591</v>
      </c>
      <c r="N57" s="77">
        <f t="shared" si="4"/>
        <v>26.829268292682926</v>
      </c>
      <c r="O57" s="76">
        <f t="shared" si="5"/>
        <v>220.80776291633885</v>
      </c>
    </row>
    <row r="58" spans="1:15">
      <c r="A58" s="21">
        <v>56</v>
      </c>
      <c r="B58" s="55" t="s">
        <v>289</v>
      </c>
      <c r="C58" s="61">
        <v>8024</v>
      </c>
      <c r="D58" s="58">
        <v>61630</v>
      </c>
      <c r="E58" s="56" t="s">
        <v>9</v>
      </c>
      <c r="F58" s="58">
        <v>53416</v>
      </c>
      <c r="G58" s="59">
        <v>3095.85</v>
      </c>
      <c r="H58" s="61" t="s">
        <v>374</v>
      </c>
      <c r="I58" s="61"/>
      <c r="J58" s="61" t="s">
        <v>376</v>
      </c>
      <c r="K58" s="83">
        <v>1</v>
      </c>
      <c r="L58" s="46">
        <v>11000</v>
      </c>
      <c r="M58" s="76">
        <f t="shared" si="3"/>
        <v>256.50682941005522</v>
      </c>
      <c r="N58" s="77">
        <f t="shared" si="4"/>
        <v>26.829268292682926</v>
      </c>
      <c r="O58" s="76">
        <f t="shared" si="5"/>
        <v>283.33609770273813</v>
      </c>
    </row>
    <row r="59" spans="1:15">
      <c r="A59" s="21">
        <v>57</v>
      </c>
      <c r="B59" s="55" t="s">
        <v>291</v>
      </c>
      <c r="C59" s="61">
        <v>3193</v>
      </c>
      <c r="D59" s="58">
        <v>54823</v>
      </c>
      <c r="E59" s="50" t="s">
        <v>9</v>
      </c>
      <c r="F59" s="58">
        <v>39447</v>
      </c>
      <c r="G59" s="59">
        <v>1248</v>
      </c>
      <c r="H59" s="61" t="s">
        <v>375</v>
      </c>
      <c r="I59" s="61">
        <v>1</v>
      </c>
      <c r="J59" s="61" t="s">
        <v>376</v>
      </c>
      <c r="K59" s="75">
        <v>1</v>
      </c>
      <c r="L59" s="46">
        <v>11000</v>
      </c>
      <c r="M59" s="76">
        <f t="shared" si="3"/>
        <v>102.07207207207207</v>
      </c>
      <c r="N59" s="77">
        <f t="shared" si="4"/>
        <v>26.829268292682926</v>
      </c>
      <c r="O59" s="76">
        <f t="shared" si="5"/>
        <v>128.90134036475501</v>
      </c>
    </row>
    <row r="60" spans="1:15">
      <c r="A60" s="21">
        <v>58</v>
      </c>
      <c r="B60" s="55" t="s">
        <v>295</v>
      </c>
      <c r="C60" s="61">
        <v>2036</v>
      </c>
      <c r="D60" s="58">
        <v>66666</v>
      </c>
      <c r="E60" s="50" t="s">
        <v>9</v>
      </c>
      <c r="F60" s="58">
        <v>47498.36</v>
      </c>
      <c r="G60" s="59">
        <v>1020</v>
      </c>
      <c r="H60" s="61"/>
      <c r="I60" s="61"/>
      <c r="J60" s="61" t="s">
        <v>376</v>
      </c>
      <c r="K60" s="83">
        <v>1</v>
      </c>
      <c r="L60" s="46">
        <v>11000</v>
      </c>
      <c r="M60" s="76">
        <f t="shared" si="3"/>
        <v>65.085730892182511</v>
      </c>
      <c r="N60" s="77">
        <f t="shared" si="4"/>
        <v>26.829268292682926</v>
      </c>
      <c r="O60" s="76">
        <f t="shared" si="5"/>
        <v>91.914999184865437</v>
      </c>
    </row>
    <row r="61" spans="1:15">
      <c r="A61" s="21">
        <v>59</v>
      </c>
      <c r="B61" s="55" t="s">
        <v>296</v>
      </c>
      <c r="C61" s="61">
        <v>4540</v>
      </c>
      <c r="D61" s="58">
        <v>55094</v>
      </c>
      <c r="E61" s="56" t="s">
        <v>9</v>
      </c>
      <c r="F61" s="58">
        <v>47834</v>
      </c>
      <c r="G61" s="59">
        <v>1843</v>
      </c>
      <c r="H61" s="61" t="s">
        <v>375</v>
      </c>
      <c r="I61" s="61">
        <v>1</v>
      </c>
      <c r="J61" s="61" t="s">
        <v>376</v>
      </c>
      <c r="K61" s="75">
        <v>1</v>
      </c>
      <c r="L61" s="46">
        <v>11000</v>
      </c>
      <c r="M61" s="76">
        <f t="shared" si="3"/>
        <v>145.13222900319676</v>
      </c>
      <c r="N61" s="77">
        <f t="shared" si="4"/>
        <v>26.829268292682926</v>
      </c>
      <c r="O61" s="76">
        <f t="shared" si="5"/>
        <v>171.96149729587967</v>
      </c>
    </row>
    <row r="62" spans="1:15">
      <c r="A62" s="21">
        <v>60</v>
      </c>
      <c r="B62" s="55" t="s">
        <v>298</v>
      </c>
      <c r="C62" s="61">
        <v>3247</v>
      </c>
      <c r="D62" s="58">
        <v>314029</v>
      </c>
      <c r="E62" s="50" t="s">
        <v>9</v>
      </c>
      <c r="F62" s="58">
        <v>34429.810000000005</v>
      </c>
      <c r="G62" s="59">
        <v>1067.75</v>
      </c>
      <c r="H62" s="61"/>
      <c r="I62" s="61"/>
      <c r="J62" s="61">
        <v>0</v>
      </c>
      <c r="K62" s="83">
        <v>1</v>
      </c>
      <c r="L62" s="46">
        <v>11000</v>
      </c>
      <c r="M62" s="76">
        <f t="shared" si="3"/>
        <v>103.79831444347573</v>
      </c>
      <c r="N62" s="77">
        <f t="shared" si="4"/>
        <v>26.829268292682926</v>
      </c>
      <c r="O62" s="76">
        <f t="shared" si="5"/>
        <v>130.62758273615867</v>
      </c>
    </row>
    <row r="63" spans="1:15" ht="24">
      <c r="A63" s="21">
        <v>61</v>
      </c>
      <c r="B63" s="55" t="s">
        <v>312</v>
      </c>
      <c r="C63" s="61">
        <v>4159</v>
      </c>
      <c r="D63" s="58">
        <v>87340</v>
      </c>
      <c r="E63" s="50" t="s">
        <v>9</v>
      </c>
      <c r="F63" s="58">
        <v>49084</v>
      </c>
      <c r="G63" s="59">
        <v>3560</v>
      </c>
      <c r="H63" s="61" t="s">
        <v>375</v>
      </c>
      <c r="I63" s="61">
        <v>2</v>
      </c>
      <c r="J63" s="61">
        <v>0</v>
      </c>
      <c r="K63" s="75">
        <v>1</v>
      </c>
      <c r="L63" s="46">
        <v>11000</v>
      </c>
      <c r="M63" s="76">
        <f t="shared" si="3"/>
        <v>132.95263004940423</v>
      </c>
      <c r="N63" s="77">
        <f t="shared" si="4"/>
        <v>26.829268292682926</v>
      </c>
      <c r="O63" s="76">
        <f t="shared" si="5"/>
        <v>159.78189834208717</v>
      </c>
    </row>
    <row r="64" spans="1:15">
      <c r="A64" s="21">
        <v>62</v>
      </c>
      <c r="B64" s="55" t="s">
        <v>314</v>
      </c>
      <c r="C64" s="61">
        <v>4280</v>
      </c>
      <c r="D64" s="58">
        <v>55880</v>
      </c>
      <c r="E64" s="50" t="s">
        <v>9</v>
      </c>
      <c r="F64" s="58">
        <v>44021.470000000008</v>
      </c>
      <c r="G64" s="59">
        <v>2260.19</v>
      </c>
      <c r="H64" s="61" t="s">
        <v>375</v>
      </c>
      <c r="I64" s="61">
        <v>2</v>
      </c>
      <c r="J64" s="61">
        <v>0</v>
      </c>
      <c r="K64" s="83">
        <v>1</v>
      </c>
      <c r="L64" s="46">
        <v>11000</v>
      </c>
      <c r="M64" s="76">
        <f t="shared" si="3"/>
        <v>136.82069165940135</v>
      </c>
      <c r="N64" s="77">
        <f t="shared" si="4"/>
        <v>26.829268292682926</v>
      </c>
      <c r="O64" s="76">
        <f t="shared" si="5"/>
        <v>163.64995995208426</v>
      </c>
    </row>
    <row r="65" spans="1:15" ht="24">
      <c r="A65" s="21">
        <v>63</v>
      </c>
      <c r="B65" s="55" t="s">
        <v>316</v>
      </c>
      <c r="C65" s="61">
        <v>7024</v>
      </c>
      <c r="D65" s="58">
        <v>93057</v>
      </c>
      <c r="E65" s="50" t="s">
        <v>9</v>
      </c>
      <c r="F65" s="58">
        <v>68450</v>
      </c>
      <c r="G65" s="59">
        <v>2359</v>
      </c>
      <c r="H65" s="61" t="s">
        <v>374</v>
      </c>
      <c r="I65" s="61">
        <v>3</v>
      </c>
      <c r="J65" s="61">
        <v>0</v>
      </c>
      <c r="K65" s="75">
        <v>1</v>
      </c>
      <c r="L65" s="46">
        <v>11000</v>
      </c>
      <c r="M65" s="76">
        <f t="shared" si="3"/>
        <v>224.53937808776519</v>
      </c>
      <c r="N65" s="77">
        <f t="shared" si="4"/>
        <v>26.829268292682926</v>
      </c>
      <c r="O65" s="76">
        <f t="shared" si="5"/>
        <v>251.36864638044813</v>
      </c>
    </row>
    <row r="66" spans="1:15" ht="24">
      <c r="A66" s="21">
        <v>64</v>
      </c>
      <c r="B66" s="55" t="s">
        <v>320</v>
      </c>
      <c r="C66" s="61">
        <v>5298</v>
      </c>
      <c r="D66" s="58">
        <v>68740</v>
      </c>
      <c r="E66" s="50" t="s">
        <v>9</v>
      </c>
      <c r="F66" s="58">
        <v>10348</v>
      </c>
      <c r="G66" s="59">
        <v>250</v>
      </c>
      <c r="H66" s="61"/>
      <c r="I66" s="61"/>
      <c r="J66" s="61">
        <v>0</v>
      </c>
      <c r="K66" s="83">
        <v>1</v>
      </c>
      <c r="L66" s="46">
        <v>11000</v>
      </c>
      <c r="M66" s="76">
        <f t="shared" si="3"/>
        <v>169.36355710549259</v>
      </c>
      <c r="N66" s="77">
        <f t="shared" si="4"/>
        <v>26.829268292682926</v>
      </c>
      <c r="O66" s="76">
        <f t="shared" si="5"/>
        <v>196.1928253981755</v>
      </c>
    </row>
    <row r="67" spans="1:15" ht="24">
      <c r="A67" s="21">
        <v>65</v>
      </c>
      <c r="B67" s="55" t="s">
        <v>321</v>
      </c>
      <c r="C67" s="61">
        <v>2706</v>
      </c>
      <c r="D67" s="58">
        <v>79920</v>
      </c>
      <c r="E67" s="50" t="s">
        <v>9</v>
      </c>
      <c r="F67" s="58">
        <v>27457</v>
      </c>
      <c r="G67" s="59">
        <v>1103</v>
      </c>
      <c r="H67" s="61"/>
      <c r="I67" s="61"/>
      <c r="J67" s="61">
        <v>0</v>
      </c>
      <c r="K67" s="75">
        <v>1</v>
      </c>
      <c r="L67" s="46">
        <v>11000</v>
      </c>
      <c r="M67" s="76">
        <f t="shared" ref="M67:M78" si="6">L67*C67*0.8/275280</f>
        <v>86.503923278116829</v>
      </c>
      <c r="N67" s="77">
        <f t="shared" ref="N67:N78" si="7">K67*L67*0.2/82</f>
        <v>26.829268292682926</v>
      </c>
      <c r="O67" s="76">
        <f t="shared" ref="O67:O78" si="8">M67+N67</f>
        <v>113.33319157079976</v>
      </c>
    </row>
    <row r="68" spans="1:15">
      <c r="A68" s="21">
        <v>66</v>
      </c>
      <c r="B68" s="55" t="s">
        <v>324</v>
      </c>
      <c r="C68" s="61">
        <v>6036</v>
      </c>
      <c r="D68" s="58">
        <v>70000</v>
      </c>
      <c r="E68" s="50" t="s">
        <v>9</v>
      </c>
      <c r="F68" s="58">
        <v>35820</v>
      </c>
      <c r="G68" s="59">
        <v>520</v>
      </c>
      <c r="H68" s="61"/>
      <c r="I68" s="61"/>
      <c r="J68" s="61">
        <v>100</v>
      </c>
      <c r="K68" s="83">
        <v>2</v>
      </c>
      <c r="L68" s="46">
        <v>11000</v>
      </c>
      <c r="M68" s="76">
        <f t="shared" si="6"/>
        <v>192.95553618134264</v>
      </c>
      <c r="N68" s="77">
        <f t="shared" si="7"/>
        <v>53.658536585365852</v>
      </c>
      <c r="O68" s="76">
        <f t="shared" si="8"/>
        <v>246.61407276670849</v>
      </c>
    </row>
    <row r="69" spans="1:15" ht="24">
      <c r="A69" s="21">
        <v>67</v>
      </c>
      <c r="B69" s="55" t="s">
        <v>327</v>
      </c>
      <c r="C69" s="61">
        <v>10032</v>
      </c>
      <c r="D69" s="58">
        <v>173000</v>
      </c>
      <c r="E69" s="50" t="s">
        <v>9</v>
      </c>
      <c r="F69" s="58">
        <v>62800</v>
      </c>
      <c r="G69" s="59">
        <v>900</v>
      </c>
      <c r="H69" s="61"/>
      <c r="I69" s="61"/>
      <c r="J69" s="61">
        <v>100</v>
      </c>
      <c r="K69" s="83">
        <v>2</v>
      </c>
      <c r="L69" s="46">
        <v>11000</v>
      </c>
      <c r="M69" s="76">
        <f t="shared" si="6"/>
        <v>320.69747166521358</v>
      </c>
      <c r="N69" s="77">
        <f t="shared" si="7"/>
        <v>53.658536585365852</v>
      </c>
      <c r="O69" s="76">
        <f t="shared" si="8"/>
        <v>374.35600825057941</v>
      </c>
    </row>
    <row r="70" spans="1:15">
      <c r="A70" s="21">
        <v>68</v>
      </c>
      <c r="B70" s="55" t="s">
        <v>330</v>
      </c>
      <c r="C70" s="61">
        <v>4356</v>
      </c>
      <c r="D70" s="58">
        <v>84000</v>
      </c>
      <c r="E70" s="50" t="s">
        <v>9</v>
      </c>
      <c r="F70" s="58">
        <v>47360</v>
      </c>
      <c r="G70" s="59">
        <v>1261</v>
      </c>
      <c r="H70" s="61"/>
      <c r="I70" s="61"/>
      <c r="J70" s="61">
        <v>0</v>
      </c>
      <c r="K70" s="85">
        <v>1</v>
      </c>
      <c r="L70" s="46">
        <v>11000</v>
      </c>
      <c r="M70" s="76">
        <f t="shared" si="6"/>
        <v>139.25021795989537</v>
      </c>
      <c r="N70" s="77">
        <f t="shared" si="7"/>
        <v>26.829268292682926</v>
      </c>
      <c r="O70" s="76">
        <f t="shared" si="8"/>
        <v>166.07948625257831</v>
      </c>
    </row>
    <row r="71" spans="1:15">
      <c r="A71" s="21">
        <v>69</v>
      </c>
      <c r="B71" s="55" t="s">
        <v>335</v>
      </c>
      <c r="C71" s="61">
        <v>4595</v>
      </c>
      <c r="D71" s="58">
        <v>362167</v>
      </c>
      <c r="E71" s="56" t="s">
        <v>9</v>
      </c>
      <c r="F71" s="58">
        <v>55622</v>
      </c>
      <c r="G71" s="59">
        <v>7694</v>
      </c>
      <c r="H71" s="61" t="s">
        <v>375</v>
      </c>
      <c r="I71" s="61">
        <v>1</v>
      </c>
      <c r="J71" s="61" t="s">
        <v>376</v>
      </c>
      <c r="K71" s="85">
        <v>1</v>
      </c>
      <c r="L71" s="46">
        <v>11000</v>
      </c>
      <c r="M71" s="76">
        <f t="shared" si="6"/>
        <v>146.8904388259227</v>
      </c>
      <c r="N71" s="77">
        <f t="shared" si="7"/>
        <v>26.829268292682926</v>
      </c>
      <c r="O71" s="76">
        <f t="shared" si="8"/>
        <v>173.71970711860564</v>
      </c>
    </row>
    <row r="72" spans="1:15">
      <c r="A72" s="21">
        <v>70</v>
      </c>
      <c r="B72" s="55" t="s">
        <v>339</v>
      </c>
      <c r="C72" s="84">
        <v>2732</v>
      </c>
      <c r="D72" s="52">
        <v>102380</v>
      </c>
      <c r="E72" s="50" t="s">
        <v>9</v>
      </c>
      <c r="F72" s="52">
        <v>29498</v>
      </c>
      <c r="G72" s="53">
        <v>752</v>
      </c>
      <c r="H72" s="61" t="s">
        <v>374</v>
      </c>
      <c r="I72" s="61">
        <v>1</v>
      </c>
      <c r="J72" s="61" t="s">
        <v>376</v>
      </c>
      <c r="K72" s="85">
        <v>1</v>
      </c>
      <c r="L72" s="46">
        <v>11000</v>
      </c>
      <c r="M72" s="76">
        <f t="shared" si="6"/>
        <v>87.33507701249637</v>
      </c>
      <c r="N72" s="77">
        <f t="shared" si="7"/>
        <v>26.829268292682926</v>
      </c>
      <c r="O72" s="76">
        <f t="shared" si="8"/>
        <v>114.1643453051793</v>
      </c>
    </row>
    <row r="73" spans="1:15">
      <c r="A73" s="21">
        <v>71</v>
      </c>
      <c r="B73" s="55" t="s">
        <v>344</v>
      </c>
      <c r="C73" s="61">
        <v>2321</v>
      </c>
      <c r="D73" s="58">
        <v>157341</v>
      </c>
      <c r="E73" s="50" t="s">
        <v>9</v>
      </c>
      <c r="F73" s="58">
        <v>49286</v>
      </c>
      <c r="G73" s="59">
        <v>1609</v>
      </c>
      <c r="H73" s="61" t="s">
        <v>375</v>
      </c>
      <c r="I73" s="61">
        <v>1</v>
      </c>
      <c r="J73" s="61" t="s">
        <v>376</v>
      </c>
      <c r="K73" s="85">
        <v>1</v>
      </c>
      <c r="L73" s="46">
        <v>11000</v>
      </c>
      <c r="M73" s="76">
        <f t="shared" si="6"/>
        <v>74.196454519035157</v>
      </c>
      <c r="N73" s="77">
        <f t="shared" si="7"/>
        <v>26.829268292682926</v>
      </c>
      <c r="O73" s="76">
        <f t="shared" si="8"/>
        <v>101.02572281171808</v>
      </c>
    </row>
    <row r="74" spans="1:15" ht="24">
      <c r="A74" s="21">
        <v>72</v>
      </c>
      <c r="B74" s="55" t="s">
        <v>345</v>
      </c>
      <c r="C74" s="61">
        <v>4077</v>
      </c>
      <c r="D74" s="58">
        <v>40000</v>
      </c>
      <c r="E74" s="50" t="s">
        <v>9</v>
      </c>
      <c r="F74" s="58">
        <v>0</v>
      </c>
      <c r="G74" s="59">
        <v>1448.8</v>
      </c>
      <c r="H74" s="61"/>
      <c r="I74" s="61"/>
      <c r="J74" s="61" t="s">
        <v>376</v>
      </c>
      <c r="K74" s="85">
        <v>1</v>
      </c>
      <c r="L74" s="46">
        <v>11000</v>
      </c>
      <c r="M74" s="76">
        <f t="shared" si="6"/>
        <v>130.33129904097646</v>
      </c>
      <c r="N74" s="77">
        <f t="shared" si="7"/>
        <v>26.829268292682926</v>
      </c>
      <c r="O74" s="76">
        <f t="shared" si="8"/>
        <v>157.1605673336594</v>
      </c>
    </row>
    <row r="75" spans="1:15">
      <c r="A75" s="21">
        <v>73</v>
      </c>
      <c r="B75" s="55" t="s">
        <v>348</v>
      </c>
      <c r="C75" s="61">
        <v>2701</v>
      </c>
      <c r="D75" s="58">
        <v>40000</v>
      </c>
      <c r="E75" s="50" t="s">
        <v>9</v>
      </c>
      <c r="F75" s="58">
        <v>22500</v>
      </c>
      <c r="G75" s="59">
        <v>973</v>
      </c>
      <c r="H75" s="61"/>
      <c r="I75" s="61"/>
      <c r="J75" s="61" t="s">
        <v>376</v>
      </c>
      <c r="K75" s="85">
        <v>1</v>
      </c>
      <c r="L75" s="46">
        <v>11000</v>
      </c>
      <c r="M75" s="76">
        <f t="shared" si="6"/>
        <v>86.344086021505376</v>
      </c>
      <c r="N75" s="77">
        <f t="shared" si="7"/>
        <v>26.829268292682926</v>
      </c>
      <c r="O75" s="76">
        <f t="shared" si="8"/>
        <v>113.1733543141883</v>
      </c>
    </row>
    <row r="76" spans="1:15" ht="24">
      <c r="A76" s="21">
        <v>74</v>
      </c>
      <c r="B76" s="55" t="s">
        <v>352</v>
      </c>
      <c r="C76" s="61">
        <v>2428</v>
      </c>
      <c r="D76" s="58">
        <v>48266</v>
      </c>
      <c r="E76" s="50" t="s">
        <v>9</v>
      </c>
      <c r="F76" s="58">
        <v>29684.799999999999</v>
      </c>
      <c r="G76" s="59">
        <v>1425.43</v>
      </c>
      <c r="H76" s="61" t="s">
        <v>374</v>
      </c>
      <c r="I76" s="61">
        <v>1</v>
      </c>
      <c r="J76" s="61" t="s">
        <v>382</v>
      </c>
      <c r="K76" s="83">
        <v>2</v>
      </c>
      <c r="L76" s="46">
        <v>11000</v>
      </c>
      <c r="M76" s="76">
        <f t="shared" si="6"/>
        <v>77.616971810520198</v>
      </c>
      <c r="N76" s="77">
        <f t="shared" si="7"/>
        <v>53.658536585365852</v>
      </c>
      <c r="O76" s="76">
        <f t="shared" si="8"/>
        <v>131.27550839588605</v>
      </c>
    </row>
    <row r="77" spans="1:15" ht="24">
      <c r="A77" s="21">
        <v>75</v>
      </c>
      <c r="B77" s="55" t="s">
        <v>353</v>
      </c>
      <c r="C77" s="61">
        <v>1277</v>
      </c>
      <c r="D77" s="58">
        <v>104667.19</v>
      </c>
      <c r="E77" s="50" t="s">
        <v>9</v>
      </c>
      <c r="F77" s="58">
        <v>29498</v>
      </c>
      <c r="G77" s="59">
        <v>527.66</v>
      </c>
      <c r="H77" s="61" t="s">
        <v>375</v>
      </c>
      <c r="I77" s="61">
        <v>1</v>
      </c>
      <c r="J77" s="61" t="s">
        <v>382</v>
      </c>
      <c r="K77" s="83">
        <v>2</v>
      </c>
      <c r="L77" s="46">
        <v>11000</v>
      </c>
      <c r="M77" s="76">
        <f t="shared" si="6"/>
        <v>40.822435338564368</v>
      </c>
      <c r="N77" s="77">
        <f t="shared" si="7"/>
        <v>53.658536585365852</v>
      </c>
      <c r="O77" s="76">
        <f t="shared" si="8"/>
        <v>94.480971923930213</v>
      </c>
    </row>
    <row r="78" spans="1:15" ht="24">
      <c r="A78" s="21">
        <v>76</v>
      </c>
      <c r="B78" s="55" t="s">
        <v>358</v>
      </c>
      <c r="C78" s="61">
        <v>1586</v>
      </c>
      <c r="D78" s="58">
        <v>106773</v>
      </c>
      <c r="E78" s="50" t="s">
        <v>9</v>
      </c>
      <c r="F78" s="58">
        <v>19679</v>
      </c>
      <c r="G78" s="59">
        <v>732.65</v>
      </c>
      <c r="H78" s="61"/>
      <c r="I78" s="61"/>
      <c r="J78" s="61" t="s">
        <v>382</v>
      </c>
      <c r="K78" s="83">
        <v>2</v>
      </c>
      <c r="L78" s="46">
        <v>11000</v>
      </c>
      <c r="M78" s="76">
        <f t="shared" si="6"/>
        <v>50.700377797151994</v>
      </c>
      <c r="N78" s="77">
        <f t="shared" si="7"/>
        <v>53.658536585365852</v>
      </c>
      <c r="O78" s="76">
        <f t="shared" si="8"/>
        <v>104.35891438251784</v>
      </c>
    </row>
    <row r="79" spans="1:15">
      <c r="C79">
        <f>SUM(C3:C78)</f>
        <v>275280</v>
      </c>
      <c r="K79">
        <f>SUM(K3:K78)</f>
        <v>82</v>
      </c>
      <c r="O79" s="77">
        <f>SUM(O3:O78)</f>
        <v>11000.000000000002</v>
      </c>
    </row>
  </sheetData>
  <autoFilter ref="A2:K79"/>
  <mergeCells count="1">
    <mergeCell ref="A1:O1"/>
  </mergeCells>
  <phoneticPr fontId="8"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topLeftCell="A22" workbookViewId="0">
      <selection activeCell="I33" sqref="I33"/>
    </sheetView>
  </sheetViews>
  <sheetFormatPr defaultColWidth="8.875" defaultRowHeight="13.5"/>
  <cols>
    <col min="1" max="1" width="14" customWidth="1"/>
    <col min="2" max="2" width="20" customWidth="1"/>
    <col min="3" max="3" width="17.625" customWidth="1"/>
    <col min="4" max="4" width="18.125" customWidth="1"/>
    <col min="5" max="5" width="19.25" hidden="1" customWidth="1"/>
    <col min="6" max="6" width="0.25" hidden="1" customWidth="1"/>
    <col min="7" max="7" width="28.125" hidden="1" customWidth="1"/>
    <col min="8" max="8" width="20.375" customWidth="1"/>
    <col min="9" max="9" width="23.625" customWidth="1"/>
    <col min="10" max="10" width="20" customWidth="1"/>
    <col min="11" max="11" width="25.25" customWidth="1"/>
  </cols>
  <sheetData>
    <row r="1" spans="1:11" ht="63.75" customHeight="1">
      <c r="A1" s="122" t="s">
        <v>387</v>
      </c>
      <c r="B1" s="122"/>
      <c r="C1" s="122"/>
      <c r="D1" s="122"/>
      <c r="E1" s="122"/>
      <c r="F1" s="122"/>
      <c r="G1" s="122"/>
      <c r="H1" s="123"/>
      <c r="I1" s="123"/>
      <c r="J1" s="123"/>
      <c r="K1" s="124"/>
    </row>
    <row r="2" spans="1:11" ht="87" customHeight="1">
      <c r="A2" s="1" t="s">
        <v>1</v>
      </c>
      <c r="B2" s="2" t="s">
        <v>2</v>
      </c>
      <c r="C2" s="2" t="s">
        <v>3</v>
      </c>
      <c r="D2" s="2" t="s">
        <v>4</v>
      </c>
      <c r="E2" s="2" t="s">
        <v>5</v>
      </c>
      <c r="F2" s="2" t="s">
        <v>6</v>
      </c>
      <c r="G2" s="2" t="s">
        <v>7</v>
      </c>
      <c r="H2" s="3" t="s">
        <v>388</v>
      </c>
      <c r="I2" s="10" t="s">
        <v>389</v>
      </c>
      <c r="J2" s="10" t="s">
        <v>390</v>
      </c>
      <c r="K2" s="2" t="s">
        <v>5</v>
      </c>
    </row>
    <row r="3" spans="1:11" ht="55.5" customHeight="1">
      <c r="A3" s="125" t="s">
        <v>391</v>
      </c>
      <c r="B3" s="126"/>
      <c r="C3" s="126"/>
      <c r="D3" s="126"/>
      <c r="E3" s="126"/>
      <c r="F3" s="126"/>
      <c r="G3" s="126"/>
      <c r="H3" s="126"/>
      <c r="I3" s="126"/>
      <c r="J3" s="126"/>
      <c r="K3" s="127"/>
    </row>
    <row r="4" spans="1:11" ht="55.5" customHeight="1">
      <c r="A4" s="4">
        <v>1</v>
      </c>
      <c r="B4" s="5" t="s">
        <v>209</v>
      </c>
      <c r="C4" s="6">
        <v>6707</v>
      </c>
      <c r="D4" s="6">
        <v>231430</v>
      </c>
      <c r="E4" s="7" t="s">
        <v>9</v>
      </c>
      <c r="F4" s="6">
        <v>107134</v>
      </c>
      <c r="G4" s="8">
        <v>3601</v>
      </c>
      <c r="H4" s="9">
        <v>333</v>
      </c>
      <c r="I4" s="2" t="s">
        <v>392</v>
      </c>
      <c r="J4" s="11">
        <v>0</v>
      </c>
      <c r="K4" s="2"/>
    </row>
    <row r="5" spans="1:11" ht="43.5" customHeight="1">
      <c r="A5" s="4">
        <v>2</v>
      </c>
      <c r="B5" s="5" t="s">
        <v>210</v>
      </c>
      <c r="C5" s="6">
        <v>605</v>
      </c>
      <c r="D5" s="6">
        <v>5318</v>
      </c>
      <c r="E5" s="6" t="s">
        <v>19</v>
      </c>
      <c r="F5" s="6">
        <v>18330</v>
      </c>
      <c r="G5" s="8">
        <v>36.15</v>
      </c>
      <c r="H5" s="2" t="s">
        <v>393</v>
      </c>
      <c r="I5" s="2" t="s">
        <v>392</v>
      </c>
      <c r="J5" s="11">
        <v>0</v>
      </c>
      <c r="K5" s="2"/>
    </row>
    <row r="6" spans="1:11" ht="41.25" customHeight="1">
      <c r="A6" s="4">
        <v>3</v>
      </c>
      <c r="B6" s="5" t="s">
        <v>211</v>
      </c>
      <c r="C6" s="6">
        <v>469</v>
      </c>
      <c r="D6" s="6">
        <v>15000</v>
      </c>
      <c r="E6" s="6" t="s">
        <v>12</v>
      </c>
      <c r="F6" s="6">
        <v>14900</v>
      </c>
      <c r="G6" s="8">
        <v>0</v>
      </c>
      <c r="H6" s="2" t="s">
        <v>393</v>
      </c>
      <c r="I6" s="2" t="s">
        <v>394</v>
      </c>
      <c r="J6" s="11">
        <v>0</v>
      </c>
      <c r="K6" s="2"/>
    </row>
    <row r="7" spans="1:11" ht="41.25" customHeight="1">
      <c r="A7" s="4">
        <v>4</v>
      </c>
      <c r="B7" s="5" t="s">
        <v>212</v>
      </c>
      <c r="C7" s="6">
        <v>1452</v>
      </c>
      <c r="D7" s="6">
        <v>6718</v>
      </c>
      <c r="E7" s="6" t="s">
        <v>19</v>
      </c>
      <c r="F7" s="6">
        <v>7521</v>
      </c>
      <c r="G7" s="8">
        <v>120</v>
      </c>
      <c r="H7" s="2" t="s">
        <v>393</v>
      </c>
      <c r="I7" s="2" t="s">
        <v>394</v>
      </c>
      <c r="J7" s="11">
        <v>0</v>
      </c>
      <c r="K7" s="2"/>
    </row>
    <row r="8" spans="1:11" ht="39" customHeight="1">
      <c r="A8" s="4">
        <v>5</v>
      </c>
      <c r="B8" s="5" t="s">
        <v>213</v>
      </c>
      <c r="C8" s="6">
        <v>5821</v>
      </c>
      <c r="D8" s="6">
        <v>109843</v>
      </c>
      <c r="E8" s="7" t="s">
        <v>9</v>
      </c>
      <c r="F8" s="6">
        <v>99223</v>
      </c>
      <c r="G8" s="8">
        <v>3429</v>
      </c>
      <c r="H8" s="2" t="s">
        <v>393</v>
      </c>
      <c r="I8" s="2" t="s">
        <v>392</v>
      </c>
      <c r="J8" s="11">
        <v>0</v>
      </c>
      <c r="K8" s="2"/>
    </row>
    <row r="9" spans="1:11" ht="90" customHeight="1">
      <c r="A9" s="4">
        <v>6</v>
      </c>
      <c r="B9" s="5" t="s">
        <v>214</v>
      </c>
      <c r="C9" s="6">
        <v>2844</v>
      </c>
      <c r="D9" s="6">
        <v>83975</v>
      </c>
      <c r="E9" s="7" t="s">
        <v>9</v>
      </c>
      <c r="F9" s="6">
        <v>34766</v>
      </c>
      <c r="G9" s="8">
        <v>1560</v>
      </c>
      <c r="H9" s="9">
        <v>102</v>
      </c>
      <c r="I9" s="11" t="s">
        <v>9</v>
      </c>
      <c r="J9" s="11">
        <v>150</v>
      </c>
      <c r="K9" s="12" t="s">
        <v>395</v>
      </c>
    </row>
    <row r="10" spans="1:11" ht="44.25" customHeight="1">
      <c r="A10" s="4">
        <v>7</v>
      </c>
      <c r="B10" s="5" t="s">
        <v>215</v>
      </c>
      <c r="C10" s="6">
        <v>876</v>
      </c>
      <c r="D10" s="6">
        <v>7200</v>
      </c>
      <c r="E10" s="6" t="s">
        <v>12</v>
      </c>
      <c r="F10" s="6">
        <v>3650</v>
      </c>
      <c r="G10" s="8">
        <v>413</v>
      </c>
      <c r="H10" s="2" t="s">
        <v>393</v>
      </c>
      <c r="I10" s="2" t="s">
        <v>394</v>
      </c>
      <c r="J10" s="11">
        <v>0</v>
      </c>
      <c r="K10" s="2"/>
    </row>
    <row r="11" spans="1:11" ht="42" customHeight="1">
      <c r="A11" s="4">
        <v>8</v>
      </c>
      <c r="B11" s="5" t="s">
        <v>216</v>
      </c>
      <c r="C11" s="6">
        <v>30</v>
      </c>
      <c r="D11" s="6">
        <v>23345</v>
      </c>
      <c r="E11" s="6" t="s">
        <v>12</v>
      </c>
      <c r="F11" s="6">
        <v>0</v>
      </c>
      <c r="G11" s="8">
        <v>0</v>
      </c>
      <c r="H11" s="2" t="s">
        <v>393</v>
      </c>
      <c r="I11" s="2" t="s">
        <v>394</v>
      </c>
      <c r="J11" s="11">
        <v>0</v>
      </c>
      <c r="K11" s="2"/>
    </row>
    <row r="12" spans="1:11" ht="57.75" customHeight="1">
      <c r="A12" s="4">
        <v>9</v>
      </c>
      <c r="B12" s="5" t="s">
        <v>217</v>
      </c>
      <c r="C12" s="6">
        <v>0</v>
      </c>
      <c r="D12" s="6">
        <v>3157</v>
      </c>
      <c r="E12" s="6" t="s">
        <v>12</v>
      </c>
      <c r="F12" s="6">
        <v>4124</v>
      </c>
      <c r="G12" s="8">
        <v>0</v>
      </c>
      <c r="H12" s="2" t="s">
        <v>393</v>
      </c>
      <c r="I12" s="12" t="s">
        <v>396</v>
      </c>
      <c r="J12" s="11">
        <v>0</v>
      </c>
      <c r="K12" s="2"/>
    </row>
    <row r="13" spans="1:11" ht="104.25" customHeight="1">
      <c r="A13" s="4">
        <v>11</v>
      </c>
      <c r="B13" s="5" t="s">
        <v>219</v>
      </c>
      <c r="C13" s="6">
        <v>1712</v>
      </c>
      <c r="D13" s="6">
        <v>50280</v>
      </c>
      <c r="E13" s="7" t="s">
        <v>9</v>
      </c>
      <c r="F13" s="6">
        <v>10982</v>
      </c>
      <c r="G13" s="8">
        <v>350.1</v>
      </c>
      <c r="H13" s="9">
        <v>82</v>
      </c>
      <c r="I13" s="11" t="s">
        <v>9</v>
      </c>
      <c r="J13" s="11">
        <v>150</v>
      </c>
      <c r="K13" s="12" t="s">
        <v>395</v>
      </c>
    </row>
    <row r="14" spans="1:11" ht="48" customHeight="1">
      <c r="A14" s="4">
        <v>12</v>
      </c>
      <c r="B14" s="5" t="s">
        <v>220</v>
      </c>
      <c r="C14" s="6">
        <v>166</v>
      </c>
      <c r="D14" s="6">
        <v>5150.8599999999997</v>
      </c>
      <c r="E14" s="6" t="s">
        <v>12</v>
      </c>
      <c r="F14" s="6">
        <v>3802.1899999999996</v>
      </c>
      <c r="G14" s="8">
        <v>66</v>
      </c>
      <c r="H14" s="2" t="s">
        <v>393</v>
      </c>
      <c r="I14" s="2" t="s">
        <v>394</v>
      </c>
      <c r="J14" s="11">
        <v>0</v>
      </c>
      <c r="K14" s="2"/>
    </row>
    <row r="15" spans="1:11" ht="44.25" customHeight="1">
      <c r="A15" s="4">
        <v>13</v>
      </c>
      <c r="B15" s="5" t="s">
        <v>221</v>
      </c>
      <c r="C15" s="6">
        <v>173</v>
      </c>
      <c r="D15" s="6">
        <v>3300</v>
      </c>
      <c r="E15" s="6" t="s">
        <v>12</v>
      </c>
      <c r="F15" s="6">
        <v>2800</v>
      </c>
      <c r="G15" s="8">
        <v>50</v>
      </c>
      <c r="H15" s="2" t="s">
        <v>393</v>
      </c>
      <c r="I15" s="2" t="s">
        <v>394</v>
      </c>
      <c r="J15" s="11">
        <v>0</v>
      </c>
      <c r="K15" s="2"/>
    </row>
    <row r="16" spans="1:11" ht="39" customHeight="1">
      <c r="A16" s="4">
        <v>14</v>
      </c>
      <c r="B16" s="5" t="s">
        <v>222</v>
      </c>
      <c r="C16" s="6">
        <v>1547</v>
      </c>
      <c r="D16" s="6">
        <v>5270.38</v>
      </c>
      <c r="E16" s="6" t="s">
        <v>19</v>
      </c>
      <c r="F16" s="6">
        <v>9344.23</v>
      </c>
      <c r="G16" s="8">
        <v>80.12</v>
      </c>
      <c r="H16" s="2" t="s">
        <v>393</v>
      </c>
      <c r="I16" s="2" t="s">
        <v>394</v>
      </c>
      <c r="J16" s="11">
        <v>0</v>
      </c>
      <c r="K16" s="2"/>
    </row>
    <row r="17" spans="1:11" ht="45.75" customHeight="1">
      <c r="A17" s="4">
        <v>15</v>
      </c>
      <c r="B17" s="5" t="s">
        <v>223</v>
      </c>
      <c r="C17" s="6">
        <v>0</v>
      </c>
      <c r="D17" s="6">
        <v>8667.4500000000007</v>
      </c>
      <c r="E17" s="6" t="s">
        <v>12</v>
      </c>
      <c r="F17" s="6">
        <v>10153.91</v>
      </c>
      <c r="G17" s="8">
        <v>72.150000000000006</v>
      </c>
      <c r="H17" s="2" t="s">
        <v>393</v>
      </c>
      <c r="I17" s="12" t="s">
        <v>397</v>
      </c>
      <c r="J17" s="11">
        <v>0</v>
      </c>
      <c r="K17" s="2"/>
    </row>
    <row r="18" spans="1:11" ht="48" customHeight="1">
      <c r="A18" s="4">
        <v>16</v>
      </c>
      <c r="B18" s="5" t="s">
        <v>224</v>
      </c>
      <c r="C18" s="6">
        <v>777</v>
      </c>
      <c r="D18" s="6">
        <v>52935</v>
      </c>
      <c r="E18" s="6" t="s">
        <v>12</v>
      </c>
      <c r="F18" s="6">
        <v>10939</v>
      </c>
      <c r="G18" s="8">
        <v>296</v>
      </c>
      <c r="H18" s="2" t="s">
        <v>393</v>
      </c>
      <c r="I18" s="12" t="s">
        <v>397</v>
      </c>
      <c r="J18" s="11">
        <v>0</v>
      </c>
      <c r="K18" s="2"/>
    </row>
    <row r="19" spans="1:11" ht="90.75" customHeight="1">
      <c r="A19" s="4">
        <v>17</v>
      </c>
      <c r="B19" s="5" t="s">
        <v>225</v>
      </c>
      <c r="C19" s="6">
        <v>2929</v>
      </c>
      <c r="D19" s="6">
        <v>48057</v>
      </c>
      <c r="E19" s="7" t="s">
        <v>9</v>
      </c>
      <c r="F19" s="6">
        <v>30811</v>
      </c>
      <c r="G19" s="8">
        <v>1393.19</v>
      </c>
      <c r="H19" s="9">
        <v>118</v>
      </c>
      <c r="I19" s="11" t="s">
        <v>9</v>
      </c>
      <c r="J19" s="11">
        <v>150</v>
      </c>
      <c r="K19" s="12" t="s">
        <v>395</v>
      </c>
    </row>
    <row r="20" spans="1:11" ht="43.5" customHeight="1">
      <c r="A20" s="4">
        <v>18</v>
      </c>
      <c r="B20" s="5" t="s">
        <v>226</v>
      </c>
      <c r="C20" s="6">
        <v>0</v>
      </c>
      <c r="D20" s="6">
        <v>21600</v>
      </c>
      <c r="E20" s="6" t="s">
        <v>12</v>
      </c>
      <c r="F20" s="6">
        <v>6574</v>
      </c>
      <c r="G20" s="8">
        <v>180</v>
      </c>
      <c r="H20" s="2" t="s">
        <v>393</v>
      </c>
      <c r="I20" s="12" t="s">
        <v>398</v>
      </c>
      <c r="J20" s="11">
        <v>0</v>
      </c>
      <c r="K20" s="2"/>
    </row>
    <row r="21" spans="1:11" ht="84.75" customHeight="1">
      <c r="A21" s="4">
        <v>19</v>
      </c>
      <c r="B21" s="5" t="s">
        <v>227</v>
      </c>
      <c r="C21" s="6">
        <v>2209</v>
      </c>
      <c r="D21" s="6">
        <v>48400</v>
      </c>
      <c r="E21" s="7" t="s">
        <v>9</v>
      </c>
      <c r="F21" s="6">
        <v>17331</v>
      </c>
      <c r="G21" s="8">
        <v>675</v>
      </c>
      <c r="H21" s="9">
        <v>71</v>
      </c>
      <c r="I21" s="11" t="s">
        <v>9</v>
      </c>
      <c r="J21" s="11">
        <v>150</v>
      </c>
      <c r="K21" s="12" t="s">
        <v>395</v>
      </c>
    </row>
    <row r="22" spans="1:11" ht="42.75" customHeight="1">
      <c r="A22" s="4">
        <v>20</v>
      </c>
      <c r="B22" s="5" t="s">
        <v>228</v>
      </c>
      <c r="C22" s="6">
        <v>0</v>
      </c>
      <c r="D22" s="6">
        <v>8000</v>
      </c>
      <c r="E22" s="6" t="s">
        <v>12</v>
      </c>
      <c r="F22" s="6">
        <v>4491</v>
      </c>
      <c r="G22" s="8">
        <v>21</v>
      </c>
      <c r="H22" s="2" t="s">
        <v>393</v>
      </c>
      <c r="I22" s="12" t="s">
        <v>399</v>
      </c>
      <c r="J22" s="11">
        <v>0</v>
      </c>
      <c r="K22" s="2"/>
    </row>
    <row r="23" spans="1:11" ht="45" customHeight="1">
      <c r="A23" s="4">
        <v>21</v>
      </c>
      <c r="B23" s="5" t="s">
        <v>229</v>
      </c>
      <c r="C23" s="6">
        <v>2565</v>
      </c>
      <c r="D23" s="6">
        <v>16008</v>
      </c>
      <c r="E23" s="6" t="s">
        <v>19</v>
      </c>
      <c r="F23" s="6">
        <v>5162</v>
      </c>
      <c r="G23" s="8">
        <v>339</v>
      </c>
      <c r="H23" s="2" t="s">
        <v>393</v>
      </c>
      <c r="I23" s="11" t="s">
        <v>9</v>
      </c>
      <c r="J23" s="11">
        <v>150</v>
      </c>
      <c r="K23" s="2"/>
    </row>
    <row r="24" spans="1:11" ht="44.25" customHeight="1">
      <c r="A24" s="4">
        <v>22</v>
      </c>
      <c r="B24" s="5" t="s">
        <v>230</v>
      </c>
      <c r="C24" s="6">
        <v>950</v>
      </c>
      <c r="D24" s="6">
        <v>143190</v>
      </c>
      <c r="E24" s="6" t="s">
        <v>12</v>
      </c>
      <c r="F24" s="6">
        <v>5000</v>
      </c>
      <c r="G24" s="8">
        <v>25</v>
      </c>
      <c r="H24" s="2" t="s">
        <v>393</v>
      </c>
      <c r="I24" s="12" t="s">
        <v>400</v>
      </c>
      <c r="J24" s="11">
        <v>0</v>
      </c>
      <c r="K24" s="2"/>
    </row>
    <row r="25" spans="1:11" ht="52.5" customHeight="1">
      <c r="A25" s="4">
        <v>23</v>
      </c>
      <c r="B25" s="5" t="s">
        <v>231</v>
      </c>
      <c r="C25" s="6">
        <v>750</v>
      </c>
      <c r="D25" s="6">
        <v>46550</v>
      </c>
      <c r="E25" s="6" t="s">
        <v>12</v>
      </c>
      <c r="F25" s="6">
        <v>28312</v>
      </c>
      <c r="G25" s="8">
        <v>55.3</v>
      </c>
      <c r="H25" s="2" t="s">
        <v>393</v>
      </c>
      <c r="I25" s="12" t="s">
        <v>400</v>
      </c>
      <c r="J25" s="11">
        <v>0</v>
      </c>
      <c r="K25" s="2"/>
    </row>
    <row r="26" spans="1:11" ht="46.5" customHeight="1">
      <c r="A26" s="4">
        <v>24</v>
      </c>
      <c r="B26" s="5" t="s">
        <v>232</v>
      </c>
      <c r="C26" s="6">
        <v>1269</v>
      </c>
      <c r="D26" s="6">
        <v>33000</v>
      </c>
      <c r="E26" s="6" t="s">
        <v>19</v>
      </c>
      <c r="F26" s="6">
        <v>17519</v>
      </c>
      <c r="G26" s="8">
        <v>337</v>
      </c>
      <c r="H26" s="2" t="s">
        <v>393</v>
      </c>
      <c r="I26" s="12" t="s">
        <v>400</v>
      </c>
      <c r="J26" s="11">
        <v>0</v>
      </c>
      <c r="K26" s="2"/>
    </row>
    <row r="27" spans="1:11" ht="44.25" customHeight="1">
      <c r="A27" s="4">
        <v>25</v>
      </c>
      <c r="B27" s="5" t="s">
        <v>233</v>
      </c>
      <c r="C27" s="6">
        <v>350</v>
      </c>
      <c r="D27" s="6">
        <v>10000</v>
      </c>
      <c r="E27" s="6" t="s">
        <v>12</v>
      </c>
      <c r="F27" s="6">
        <v>0</v>
      </c>
      <c r="G27" s="8">
        <v>66</v>
      </c>
      <c r="H27" s="2" t="s">
        <v>393</v>
      </c>
      <c r="I27" s="2" t="s">
        <v>394</v>
      </c>
      <c r="J27" s="11">
        <v>0</v>
      </c>
      <c r="K27" s="2"/>
    </row>
    <row r="28" spans="1:11" ht="42.75" customHeight="1">
      <c r="A28" s="4">
        <v>26</v>
      </c>
      <c r="B28" s="5" t="s">
        <v>234</v>
      </c>
      <c r="C28" s="6">
        <v>851</v>
      </c>
      <c r="D28" s="6">
        <v>34621</v>
      </c>
      <c r="E28" s="6" t="s">
        <v>12</v>
      </c>
      <c r="F28" s="6">
        <v>8934</v>
      </c>
      <c r="G28" s="8">
        <v>420</v>
      </c>
      <c r="H28" s="2" t="s">
        <v>393</v>
      </c>
      <c r="I28" s="11" t="s">
        <v>9</v>
      </c>
      <c r="J28" s="11">
        <v>150</v>
      </c>
      <c r="K28" s="2"/>
    </row>
    <row r="29" spans="1:11" ht="42.75" customHeight="1">
      <c r="A29" s="4">
        <v>27</v>
      </c>
      <c r="B29" s="5" t="s">
        <v>235</v>
      </c>
      <c r="C29" s="6">
        <v>0</v>
      </c>
      <c r="D29" s="6">
        <v>0</v>
      </c>
      <c r="E29" s="6" t="s">
        <v>12</v>
      </c>
      <c r="F29" s="6">
        <v>0</v>
      </c>
      <c r="G29" s="8">
        <v>0</v>
      </c>
      <c r="H29" s="2" t="s">
        <v>393</v>
      </c>
      <c r="I29" s="12" t="s">
        <v>401</v>
      </c>
      <c r="J29" s="11">
        <v>0</v>
      </c>
      <c r="K29" s="2"/>
    </row>
    <row r="30" spans="1:11" ht="47.25" customHeight="1">
      <c r="A30" s="4">
        <v>28</v>
      </c>
      <c r="B30" s="5" t="s">
        <v>236</v>
      </c>
      <c r="C30" s="6">
        <v>1071</v>
      </c>
      <c r="D30" s="6">
        <v>10184</v>
      </c>
      <c r="E30" s="6" t="s">
        <v>12</v>
      </c>
      <c r="F30" s="6">
        <v>5675</v>
      </c>
      <c r="G30" s="8">
        <v>41</v>
      </c>
      <c r="H30" s="2" t="s">
        <v>393</v>
      </c>
      <c r="I30" s="11" t="s">
        <v>9</v>
      </c>
      <c r="J30" s="11">
        <v>150</v>
      </c>
      <c r="K30" s="2"/>
    </row>
    <row r="31" spans="1:11" ht="57" customHeight="1">
      <c r="A31" s="4">
        <v>29</v>
      </c>
      <c r="B31" s="5" t="s">
        <v>237</v>
      </c>
      <c r="C31" s="6">
        <v>0</v>
      </c>
      <c r="D31" s="6">
        <v>7998</v>
      </c>
      <c r="E31" s="6" t="s">
        <v>12</v>
      </c>
      <c r="F31" s="6">
        <v>3538</v>
      </c>
      <c r="G31" s="8">
        <v>319</v>
      </c>
      <c r="H31" s="2" t="s">
        <v>393</v>
      </c>
      <c r="I31" s="13" t="s">
        <v>402</v>
      </c>
      <c r="J31" s="11">
        <v>0</v>
      </c>
      <c r="K31" s="2"/>
    </row>
    <row r="32" spans="1:11" ht="48" customHeight="1">
      <c r="A32" s="4">
        <v>30</v>
      </c>
      <c r="B32" s="5" t="s">
        <v>238</v>
      </c>
      <c r="C32" s="6">
        <v>0</v>
      </c>
      <c r="D32" s="6">
        <v>4000</v>
      </c>
      <c r="E32" s="6" t="s">
        <v>12</v>
      </c>
      <c r="F32" s="6">
        <v>1645</v>
      </c>
      <c r="G32" s="8">
        <v>0</v>
      </c>
      <c r="H32" s="2" t="s">
        <v>393</v>
      </c>
      <c r="I32" s="13" t="s">
        <v>403</v>
      </c>
      <c r="J32" s="11">
        <v>0</v>
      </c>
      <c r="K32" s="2"/>
    </row>
    <row r="33" spans="1:11" ht="65.25" customHeight="1">
      <c r="A33" s="4">
        <v>31</v>
      </c>
      <c r="B33" s="5" t="s">
        <v>239</v>
      </c>
      <c r="C33" s="6">
        <v>680</v>
      </c>
      <c r="D33" s="6">
        <v>126323</v>
      </c>
      <c r="E33" s="6" t="s">
        <v>12</v>
      </c>
      <c r="F33" s="6">
        <v>10131</v>
      </c>
      <c r="G33" s="8">
        <v>98.27</v>
      </c>
      <c r="H33" s="2" t="s">
        <v>393</v>
      </c>
      <c r="I33" s="13" t="s">
        <v>403</v>
      </c>
      <c r="J33" s="11">
        <v>0</v>
      </c>
      <c r="K33" s="2"/>
    </row>
    <row r="34" spans="1:11" ht="45" customHeight="1">
      <c r="A34" s="4">
        <v>32</v>
      </c>
      <c r="B34" s="5" t="s">
        <v>240</v>
      </c>
      <c r="C34" s="6">
        <v>0</v>
      </c>
      <c r="D34" s="6">
        <v>0</v>
      </c>
      <c r="E34" s="6" t="s">
        <v>12</v>
      </c>
      <c r="F34" s="6">
        <v>0</v>
      </c>
      <c r="G34" s="8">
        <v>0</v>
      </c>
      <c r="H34" s="2" t="s">
        <v>393</v>
      </c>
      <c r="I34" s="13" t="s">
        <v>403</v>
      </c>
      <c r="J34" s="11">
        <v>0</v>
      </c>
      <c r="K34" s="2"/>
    </row>
    <row r="35" spans="1:11" ht="86.25" customHeight="1">
      <c r="A35" s="4">
        <v>33</v>
      </c>
      <c r="B35" s="5" t="s">
        <v>241</v>
      </c>
      <c r="C35" s="6">
        <v>2801</v>
      </c>
      <c r="D35" s="6">
        <v>66000</v>
      </c>
      <c r="E35" s="7" t="s">
        <v>9</v>
      </c>
      <c r="F35" s="6">
        <v>45000</v>
      </c>
      <c r="G35" s="8">
        <v>1030</v>
      </c>
      <c r="H35" s="9">
        <v>100</v>
      </c>
      <c r="I35" s="11" t="s">
        <v>9</v>
      </c>
      <c r="J35" s="11">
        <v>150</v>
      </c>
      <c r="K35" s="12" t="s">
        <v>395</v>
      </c>
    </row>
    <row r="36" spans="1:11" ht="51" customHeight="1">
      <c r="A36" s="4">
        <v>34</v>
      </c>
      <c r="B36" s="5" t="s">
        <v>242</v>
      </c>
      <c r="C36" s="6">
        <v>129</v>
      </c>
      <c r="D36" s="6">
        <v>10800</v>
      </c>
      <c r="E36" s="6" t="s">
        <v>12</v>
      </c>
      <c r="F36" s="6">
        <v>2050</v>
      </c>
      <c r="G36" s="8">
        <v>93</v>
      </c>
      <c r="H36" s="2" t="s">
        <v>393</v>
      </c>
      <c r="I36" s="2" t="s">
        <v>394</v>
      </c>
      <c r="J36" s="11">
        <v>0</v>
      </c>
      <c r="K36" s="2"/>
    </row>
    <row r="37" spans="1:11" ht="44.25" customHeight="1">
      <c r="A37" s="4">
        <v>35</v>
      </c>
      <c r="B37" s="5" t="s">
        <v>243</v>
      </c>
      <c r="C37" s="6">
        <v>67</v>
      </c>
      <c r="D37" s="6">
        <v>8560</v>
      </c>
      <c r="E37" s="6" t="s">
        <v>12</v>
      </c>
      <c r="F37" s="6">
        <v>0</v>
      </c>
      <c r="G37" s="8">
        <v>0</v>
      </c>
      <c r="H37" s="2" t="s">
        <v>393</v>
      </c>
      <c r="I37" s="2" t="s">
        <v>394</v>
      </c>
      <c r="J37" s="11">
        <v>0</v>
      </c>
      <c r="K37" s="2"/>
    </row>
    <row r="38" spans="1:11" ht="45" customHeight="1">
      <c r="A38" s="4">
        <v>36</v>
      </c>
      <c r="B38" s="5" t="s">
        <v>244</v>
      </c>
      <c r="C38" s="6">
        <v>0</v>
      </c>
      <c r="D38" s="6">
        <v>0</v>
      </c>
      <c r="E38" s="6" t="s">
        <v>12</v>
      </c>
      <c r="F38" s="6">
        <v>0</v>
      </c>
      <c r="G38" s="8">
        <v>0</v>
      </c>
      <c r="H38" s="2" t="s">
        <v>393</v>
      </c>
      <c r="I38" s="2" t="s">
        <v>394</v>
      </c>
      <c r="J38" s="11">
        <v>0</v>
      </c>
      <c r="K38" s="2"/>
    </row>
    <row r="39" spans="1:11" ht="55.5" customHeight="1">
      <c r="A39" s="4">
        <v>37</v>
      </c>
      <c r="B39" s="5" t="s">
        <v>245</v>
      </c>
      <c r="C39" s="6">
        <v>65</v>
      </c>
      <c r="D39" s="6">
        <v>19000</v>
      </c>
      <c r="E39" s="6" t="s">
        <v>12</v>
      </c>
      <c r="F39" s="6">
        <v>1200</v>
      </c>
      <c r="G39" s="8">
        <v>68</v>
      </c>
      <c r="H39" s="2" t="s">
        <v>393</v>
      </c>
      <c r="I39" s="2" t="s">
        <v>394</v>
      </c>
      <c r="J39" s="11">
        <v>0</v>
      </c>
      <c r="K39" s="2"/>
    </row>
    <row r="40" spans="1:11" ht="55.5" customHeight="1">
      <c r="A40" s="6">
        <v>38</v>
      </c>
      <c r="B40" s="5" t="s">
        <v>268</v>
      </c>
      <c r="C40" s="6">
        <v>491</v>
      </c>
      <c r="D40" s="6">
        <v>13200</v>
      </c>
      <c r="E40" s="6"/>
      <c r="F40" s="6"/>
      <c r="G40" s="8"/>
      <c r="H40" s="2" t="s">
        <v>393</v>
      </c>
      <c r="I40" s="11" t="s">
        <v>9</v>
      </c>
      <c r="J40" s="14">
        <v>150</v>
      </c>
      <c r="K40" s="2"/>
    </row>
    <row r="41" spans="1:11" ht="55.5" customHeight="1">
      <c r="A41" s="6">
        <v>39</v>
      </c>
      <c r="B41" s="5" t="s">
        <v>269</v>
      </c>
      <c r="C41" s="6">
        <v>400</v>
      </c>
      <c r="D41" s="6">
        <v>50420</v>
      </c>
      <c r="E41" s="6"/>
      <c r="F41" s="6"/>
      <c r="G41" s="8"/>
      <c r="H41" s="2" t="s">
        <v>393</v>
      </c>
      <c r="I41" s="11" t="s">
        <v>9</v>
      </c>
      <c r="J41" s="14">
        <v>150</v>
      </c>
      <c r="K41" s="2"/>
    </row>
    <row r="42" spans="1:11" ht="55.5" customHeight="1">
      <c r="A42" s="6">
        <v>40</v>
      </c>
      <c r="B42" s="5" t="s">
        <v>270</v>
      </c>
      <c r="C42" s="6">
        <v>407</v>
      </c>
      <c r="D42" s="6">
        <v>59100</v>
      </c>
      <c r="E42" s="6"/>
      <c r="F42" s="8"/>
      <c r="G42" s="2"/>
      <c r="H42" s="2" t="s">
        <v>393</v>
      </c>
      <c r="I42" s="11" t="s">
        <v>9</v>
      </c>
      <c r="J42" s="14">
        <v>150</v>
      </c>
      <c r="K42" s="2"/>
    </row>
    <row r="43" spans="1:11" ht="55.5" customHeight="1">
      <c r="A43" s="6">
        <v>41</v>
      </c>
      <c r="B43" s="5" t="s">
        <v>307</v>
      </c>
      <c r="C43" s="6">
        <v>1857</v>
      </c>
      <c r="D43" s="6">
        <v>39422</v>
      </c>
      <c r="E43" s="6"/>
      <c r="F43" s="8"/>
      <c r="G43" s="2"/>
      <c r="H43" s="2" t="s">
        <v>393</v>
      </c>
      <c r="I43" s="11" t="s">
        <v>9</v>
      </c>
      <c r="J43" s="14">
        <v>150</v>
      </c>
      <c r="K43" s="2"/>
    </row>
    <row r="44" spans="1:11" ht="55.5" customHeight="1">
      <c r="A44" s="6">
        <v>42</v>
      </c>
      <c r="B44" s="5" t="s">
        <v>308</v>
      </c>
      <c r="C44" s="6">
        <v>336</v>
      </c>
      <c r="D44" s="6">
        <v>13355</v>
      </c>
      <c r="E44" s="6"/>
      <c r="F44" s="6"/>
      <c r="G44" s="8"/>
      <c r="H44" s="2" t="s">
        <v>393</v>
      </c>
      <c r="I44" s="12" t="s">
        <v>404</v>
      </c>
      <c r="J44" s="14">
        <v>0</v>
      </c>
      <c r="K44" s="2"/>
    </row>
    <row r="45" spans="1:11" ht="55.5" customHeight="1">
      <c r="A45" s="6">
        <v>43</v>
      </c>
      <c r="B45" s="5" t="s">
        <v>309</v>
      </c>
      <c r="C45" s="6">
        <v>727</v>
      </c>
      <c r="D45" s="6">
        <v>33320</v>
      </c>
      <c r="E45" s="6"/>
      <c r="F45" s="6"/>
      <c r="G45" s="8"/>
      <c r="H45" s="2" t="s">
        <v>393</v>
      </c>
      <c r="I45" s="12" t="s">
        <v>404</v>
      </c>
      <c r="J45" s="14">
        <v>0</v>
      </c>
      <c r="K45" s="2"/>
    </row>
    <row r="46" spans="1:11" ht="44.25" customHeight="1">
      <c r="A46" s="6">
        <v>44</v>
      </c>
      <c r="B46" s="5" t="s">
        <v>310</v>
      </c>
      <c r="C46" s="6">
        <v>430</v>
      </c>
      <c r="D46" s="6">
        <v>26666</v>
      </c>
      <c r="E46" s="6"/>
      <c r="F46" s="6"/>
      <c r="G46" s="8"/>
      <c r="H46" s="2" t="s">
        <v>393</v>
      </c>
      <c r="I46" s="2" t="s">
        <v>394</v>
      </c>
      <c r="J46" s="14">
        <v>0</v>
      </c>
      <c r="K46" s="2"/>
    </row>
    <row r="47" spans="1:11" ht="55.5" customHeight="1">
      <c r="A47" s="6">
        <v>45</v>
      </c>
      <c r="B47" s="5" t="s">
        <v>32</v>
      </c>
      <c r="C47" s="6">
        <v>1041</v>
      </c>
      <c r="D47" s="6">
        <v>54508</v>
      </c>
      <c r="E47" s="6"/>
      <c r="F47" s="6"/>
      <c r="G47" s="8"/>
      <c r="H47" s="2" t="s">
        <v>393</v>
      </c>
      <c r="I47" s="11" t="s">
        <v>9</v>
      </c>
      <c r="J47" s="14">
        <v>150</v>
      </c>
      <c r="K47" s="2"/>
    </row>
    <row r="48" spans="1:11" ht="81" customHeight="1">
      <c r="A48" s="6">
        <v>46</v>
      </c>
      <c r="B48" s="5" t="s">
        <v>29</v>
      </c>
      <c r="C48" s="6">
        <v>1404</v>
      </c>
      <c r="D48" s="6">
        <v>54355</v>
      </c>
      <c r="E48" s="6" t="s">
        <v>9</v>
      </c>
      <c r="F48" s="6">
        <v>20094</v>
      </c>
      <c r="G48" s="8">
        <v>908</v>
      </c>
      <c r="H48" s="2">
        <v>45</v>
      </c>
      <c r="I48" s="11" t="s">
        <v>9</v>
      </c>
      <c r="J48" s="14">
        <v>150</v>
      </c>
      <c r="K48" s="12" t="s">
        <v>395</v>
      </c>
    </row>
    <row r="49" spans="1:11" ht="42" customHeight="1">
      <c r="A49" s="6">
        <v>47</v>
      </c>
      <c r="B49" s="5" t="s">
        <v>292</v>
      </c>
      <c r="C49" s="6">
        <v>36</v>
      </c>
      <c r="D49" s="6">
        <v>86667</v>
      </c>
      <c r="E49" s="6" t="s">
        <v>12</v>
      </c>
      <c r="F49" s="6">
        <v>31894</v>
      </c>
      <c r="G49" s="8">
        <v>361</v>
      </c>
      <c r="H49" s="2" t="s">
        <v>393</v>
      </c>
      <c r="I49" s="11" t="s">
        <v>9</v>
      </c>
      <c r="J49" s="14">
        <v>150</v>
      </c>
      <c r="K49" s="2"/>
    </row>
    <row r="50" spans="1:11" ht="35.25" customHeight="1">
      <c r="A50" s="6">
        <v>48</v>
      </c>
      <c r="B50" s="5" t="s">
        <v>293</v>
      </c>
      <c r="C50" s="6">
        <v>584</v>
      </c>
      <c r="D50" s="6">
        <v>349669.98</v>
      </c>
      <c r="E50" s="6" t="s">
        <v>12</v>
      </c>
      <c r="F50" s="6">
        <v>9760</v>
      </c>
      <c r="G50" s="8">
        <v>280.89999999999998</v>
      </c>
      <c r="H50" s="2" t="s">
        <v>393</v>
      </c>
      <c r="I50" s="11" t="s">
        <v>9</v>
      </c>
      <c r="J50" s="14">
        <v>150</v>
      </c>
      <c r="K50" s="2"/>
    </row>
    <row r="51" spans="1:11" ht="35.25" customHeight="1">
      <c r="A51" s="4" t="s">
        <v>405</v>
      </c>
      <c r="B51" s="6"/>
      <c r="C51" s="2"/>
      <c r="D51" s="2"/>
      <c r="E51" s="2"/>
      <c r="F51" s="2"/>
      <c r="G51" s="2"/>
      <c r="H51" s="2"/>
      <c r="I51" s="2"/>
      <c r="J51" s="11">
        <f>SUM(J4:J50)</f>
        <v>2400</v>
      </c>
      <c r="K51" s="2"/>
    </row>
  </sheetData>
  <sortState ref="A3:G346">
    <sortCondition sortBy="fontColor" ref="B3:B346" dxfId="0"/>
  </sortState>
  <mergeCells count="2">
    <mergeCell ref="A1:K1"/>
    <mergeCell ref="A3:K3"/>
  </mergeCells>
  <phoneticPr fontId="8" type="noConversion"/>
  <pageMargins left="0.7" right="0.7" top="0.75" bottom="0.75" header="0.3" footer="0.3"/>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workbookViewId="0">
      <selection activeCell="K8" sqref="A4:K8"/>
    </sheetView>
  </sheetViews>
  <sheetFormatPr defaultColWidth="8.875" defaultRowHeight="13.5"/>
  <cols>
    <col min="1" max="1" width="14" customWidth="1"/>
    <col min="2" max="2" width="20" customWidth="1"/>
    <col min="3" max="3" width="17.625" customWidth="1"/>
    <col min="4" max="4" width="18.125" customWidth="1"/>
    <col min="5" max="5" width="19.25" hidden="1" customWidth="1"/>
    <col min="6" max="6" width="0.25" hidden="1" customWidth="1"/>
    <col min="7" max="7" width="28.125" hidden="1" customWidth="1"/>
    <col min="8" max="8" width="20.375" customWidth="1"/>
    <col min="9" max="9" width="23.625" customWidth="1"/>
    <col min="10" max="10" width="20" customWidth="1"/>
    <col min="11" max="11" width="25.25" customWidth="1"/>
  </cols>
  <sheetData>
    <row r="1" spans="1:11" ht="63.75" customHeight="1">
      <c r="A1" s="122" t="s">
        <v>387</v>
      </c>
      <c r="B1" s="122"/>
      <c r="C1" s="122"/>
      <c r="D1" s="122"/>
      <c r="E1" s="122"/>
      <c r="F1" s="122"/>
      <c r="G1" s="122"/>
      <c r="H1" s="123"/>
      <c r="I1" s="123"/>
      <c r="J1" s="123"/>
      <c r="K1" s="124"/>
    </row>
    <row r="2" spans="1:11" ht="87" customHeight="1">
      <c r="A2" s="1" t="s">
        <v>1</v>
      </c>
      <c r="B2" s="2" t="s">
        <v>2</v>
      </c>
      <c r="C2" s="2" t="s">
        <v>3</v>
      </c>
      <c r="D2" s="2" t="s">
        <v>4</v>
      </c>
      <c r="E2" s="2" t="s">
        <v>5</v>
      </c>
      <c r="F2" s="2" t="s">
        <v>6</v>
      </c>
      <c r="G2" s="2" t="s">
        <v>7</v>
      </c>
      <c r="H2" s="3" t="s">
        <v>388</v>
      </c>
      <c r="I2" s="10" t="s">
        <v>389</v>
      </c>
      <c r="J2" s="10" t="s">
        <v>390</v>
      </c>
      <c r="K2" s="2" t="s">
        <v>5</v>
      </c>
    </row>
    <row r="3" spans="1:11" ht="55.5" customHeight="1">
      <c r="A3" s="125" t="s">
        <v>391</v>
      </c>
      <c r="B3" s="126"/>
      <c r="C3" s="126"/>
      <c r="D3" s="126"/>
      <c r="E3" s="126"/>
      <c r="F3" s="126"/>
      <c r="G3" s="126"/>
      <c r="H3" s="126"/>
      <c r="I3" s="126"/>
      <c r="J3" s="126"/>
      <c r="K3" s="127"/>
    </row>
    <row r="4" spans="1:11" ht="55.5" customHeight="1">
      <c r="A4" s="4">
        <v>1</v>
      </c>
      <c r="B4" s="5" t="s">
        <v>209</v>
      </c>
      <c r="C4" s="6">
        <v>6707</v>
      </c>
      <c r="D4" s="6">
        <v>231430</v>
      </c>
      <c r="E4" s="7" t="s">
        <v>9</v>
      </c>
      <c r="F4" s="6">
        <v>107134</v>
      </c>
      <c r="G4" s="8">
        <v>3601</v>
      </c>
      <c r="H4" s="9">
        <v>333</v>
      </c>
      <c r="I4" s="2" t="s">
        <v>392</v>
      </c>
      <c r="J4" s="11">
        <v>0</v>
      </c>
      <c r="K4" s="2"/>
    </row>
    <row r="5" spans="1:11" ht="43.5" customHeight="1">
      <c r="A5" s="4">
        <v>2</v>
      </c>
      <c r="B5" s="5" t="s">
        <v>210</v>
      </c>
      <c r="C5" s="6">
        <v>605</v>
      </c>
      <c r="D5" s="6">
        <v>5318</v>
      </c>
      <c r="E5" s="6" t="s">
        <v>19</v>
      </c>
      <c r="F5" s="6">
        <v>18330</v>
      </c>
      <c r="G5" s="8">
        <v>36.15</v>
      </c>
      <c r="H5" s="2" t="s">
        <v>393</v>
      </c>
      <c r="I5" s="2" t="s">
        <v>392</v>
      </c>
      <c r="J5" s="11">
        <v>0</v>
      </c>
      <c r="K5" s="2"/>
    </row>
    <row r="6" spans="1:11" ht="41.25" hidden="1" customHeight="1">
      <c r="A6" s="4">
        <v>3</v>
      </c>
      <c r="B6" s="5" t="s">
        <v>211</v>
      </c>
      <c r="C6" s="6">
        <v>469</v>
      </c>
      <c r="D6" s="6">
        <v>15000</v>
      </c>
      <c r="E6" s="6" t="s">
        <v>12</v>
      </c>
      <c r="F6" s="6">
        <v>14900</v>
      </c>
      <c r="G6" s="8">
        <v>0</v>
      </c>
      <c r="H6" s="2" t="s">
        <v>393</v>
      </c>
      <c r="I6" s="2" t="s">
        <v>394</v>
      </c>
      <c r="J6" s="11">
        <v>0</v>
      </c>
      <c r="K6" s="2"/>
    </row>
    <row r="7" spans="1:11" ht="41.25" customHeight="1">
      <c r="A7" s="4">
        <v>4</v>
      </c>
      <c r="B7" s="5" t="s">
        <v>212</v>
      </c>
      <c r="C7" s="6">
        <v>1452</v>
      </c>
      <c r="D7" s="6">
        <v>6718</v>
      </c>
      <c r="E7" s="6" t="s">
        <v>19</v>
      </c>
      <c r="F7" s="6">
        <v>7521</v>
      </c>
      <c r="G7" s="8">
        <v>120</v>
      </c>
      <c r="H7" s="2" t="s">
        <v>393</v>
      </c>
      <c r="I7" s="2" t="s">
        <v>394</v>
      </c>
      <c r="J7" s="11">
        <v>0</v>
      </c>
      <c r="K7" s="2"/>
    </row>
    <row r="8" spans="1:11" ht="39" customHeight="1">
      <c r="A8" s="4">
        <v>5</v>
      </c>
      <c r="B8" s="5" t="s">
        <v>213</v>
      </c>
      <c r="C8" s="6">
        <v>5821</v>
      </c>
      <c r="D8" s="6">
        <v>109843</v>
      </c>
      <c r="E8" s="7" t="s">
        <v>9</v>
      </c>
      <c r="F8" s="6">
        <v>99223</v>
      </c>
      <c r="G8" s="8">
        <v>3429</v>
      </c>
      <c r="H8" s="2" t="s">
        <v>393</v>
      </c>
      <c r="I8" s="2" t="s">
        <v>392</v>
      </c>
      <c r="J8" s="11">
        <v>0</v>
      </c>
      <c r="K8" s="2"/>
    </row>
    <row r="9" spans="1:11" ht="90" customHeight="1">
      <c r="A9" s="4">
        <v>6</v>
      </c>
      <c r="B9" s="5" t="s">
        <v>214</v>
      </c>
      <c r="C9" s="6">
        <v>2844</v>
      </c>
      <c r="D9" s="6">
        <v>83975</v>
      </c>
      <c r="E9" s="7" t="s">
        <v>9</v>
      </c>
      <c r="F9" s="6">
        <v>34766</v>
      </c>
      <c r="G9" s="8">
        <v>1560</v>
      </c>
      <c r="H9" s="9">
        <v>102</v>
      </c>
      <c r="I9" s="11" t="s">
        <v>9</v>
      </c>
      <c r="J9" s="11">
        <v>150</v>
      </c>
      <c r="K9" s="12" t="s">
        <v>395</v>
      </c>
    </row>
    <row r="10" spans="1:11" ht="44.25" customHeight="1">
      <c r="A10" s="4">
        <v>7</v>
      </c>
      <c r="B10" s="5" t="s">
        <v>215</v>
      </c>
      <c r="C10" s="6">
        <v>876</v>
      </c>
      <c r="D10" s="6">
        <v>7200</v>
      </c>
      <c r="E10" s="6" t="s">
        <v>12</v>
      </c>
      <c r="F10" s="6">
        <v>3650</v>
      </c>
      <c r="G10" s="8">
        <v>413</v>
      </c>
      <c r="H10" s="2" t="s">
        <v>393</v>
      </c>
      <c r="I10" s="2" t="s">
        <v>394</v>
      </c>
      <c r="J10" s="11">
        <v>0</v>
      </c>
      <c r="K10" s="2"/>
    </row>
    <row r="11" spans="1:11" ht="42" customHeight="1">
      <c r="A11" s="4">
        <v>8</v>
      </c>
      <c r="B11" s="5" t="s">
        <v>216</v>
      </c>
      <c r="C11" s="6">
        <v>30</v>
      </c>
      <c r="D11" s="6">
        <v>23345</v>
      </c>
      <c r="E11" s="6" t="s">
        <v>12</v>
      </c>
      <c r="F11" s="6">
        <v>0</v>
      </c>
      <c r="G11" s="8">
        <v>0</v>
      </c>
      <c r="H11" s="2" t="s">
        <v>393</v>
      </c>
      <c r="I11" s="2" t="s">
        <v>394</v>
      </c>
      <c r="J11" s="11">
        <v>0</v>
      </c>
      <c r="K11" s="2"/>
    </row>
    <row r="12" spans="1:11" ht="57.75" customHeight="1">
      <c r="A12" s="4">
        <v>9</v>
      </c>
      <c r="B12" s="5" t="s">
        <v>217</v>
      </c>
      <c r="C12" s="6">
        <v>0</v>
      </c>
      <c r="D12" s="6">
        <v>3157</v>
      </c>
      <c r="E12" s="6" t="s">
        <v>12</v>
      </c>
      <c r="F12" s="6">
        <v>4124</v>
      </c>
      <c r="G12" s="8">
        <v>0</v>
      </c>
      <c r="H12" s="2" t="s">
        <v>393</v>
      </c>
      <c r="I12" s="12" t="s">
        <v>396</v>
      </c>
      <c r="J12" s="11">
        <v>0</v>
      </c>
      <c r="K12" s="2"/>
    </row>
    <row r="13" spans="1:11" ht="104.25" customHeight="1">
      <c r="A13" s="4">
        <v>11</v>
      </c>
      <c r="B13" s="5" t="s">
        <v>219</v>
      </c>
      <c r="C13" s="6">
        <v>1712</v>
      </c>
      <c r="D13" s="6">
        <v>50280</v>
      </c>
      <c r="E13" s="7" t="s">
        <v>9</v>
      </c>
      <c r="F13" s="6">
        <v>10982</v>
      </c>
      <c r="G13" s="8">
        <v>350.1</v>
      </c>
      <c r="H13" s="9">
        <v>82</v>
      </c>
      <c r="I13" s="11" t="s">
        <v>9</v>
      </c>
      <c r="J13" s="11">
        <v>150</v>
      </c>
      <c r="K13" s="12" t="s">
        <v>395</v>
      </c>
    </row>
    <row r="14" spans="1:11" ht="48" customHeight="1">
      <c r="A14" s="4">
        <v>12</v>
      </c>
      <c r="B14" s="5" t="s">
        <v>220</v>
      </c>
      <c r="C14" s="6">
        <v>166</v>
      </c>
      <c r="D14" s="6">
        <v>5150.8599999999997</v>
      </c>
      <c r="E14" s="6" t="s">
        <v>12</v>
      </c>
      <c r="F14" s="6">
        <v>3802.1899999999996</v>
      </c>
      <c r="G14" s="8">
        <v>66</v>
      </c>
      <c r="H14" s="2" t="s">
        <v>393</v>
      </c>
      <c r="I14" s="2" t="s">
        <v>394</v>
      </c>
      <c r="J14" s="11">
        <v>0</v>
      </c>
      <c r="K14" s="2"/>
    </row>
    <row r="15" spans="1:11" ht="44.25" customHeight="1">
      <c r="A15" s="4">
        <v>13</v>
      </c>
      <c r="B15" s="5" t="s">
        <v>221</v>
      </c>
      <c r="C15" s="6">
        <v>173</v>
      </c>
      <c r="D15" s="6">
        <v>3300</v>
      </c>
      <c r="E15" s="6" t="s">
        <v>12</v>
      </c>
      <c r="F15" s="6">
        <v>2800</v>
      </c>
      <c r="G15" s="8">
        <v>50</v>
      </c>
      <c r="H15" s="2" t="s">
        <v>393</v>
      </c>
      <c r="I15" s="2" t="s">
        <v>394</v>
      </c>
      <c r="J15" s="11">
        <v>0</v>
      </c>
      <c r="K15" s="2"/>
    </row>
    <row r="16" spans="1:11" ht="39" customHeight="1">
      <c r="A16" s="4">
        <v>14</v>
      </c>
      <c r="B16" s="5" t="s">
        <v>222</v>
      </c>
      <c r="C16" s="6">
        <v>1547</v>
      </c>
      <c r="D16" s="6">
        <v>5270.38</v>
      </c>
      <c r="E16" s="6" t="s">
        <v>19</v>
      </c>
      <c r="F16" s="6">
        <v>9344.23</v>
      </c>
      <c r="G16" s="8">
        <v>80.12</v>
      </c>
      <c r="H16" s="2" t="s">
        <v>393</v>
      </c>
      <c r="I16" s="2" t="s">
        <v>394</v>
      </c>
      <c r="J16" s="11">
        <v>0</v>
      </c>
      <c r="K16" s="2"/>
    </row>
    <row r="17" spans="1:11" ht="45.75" customHeight="1">
      <c r="A17" s="4">
        <v>15</v>
      </c>
      <c r="B17" s="5" t="s">
        <v>223</v>
      </c>
      <c r="C17" s="6">
        <v>0</v>
      </c>
      <c r="D17" s="6">
        <v>8667.4500000000007</v>
      </c>
      <c r="E17" s="6" t="s">
        <v>12</v>
      </c>
      <c r="F17" s="6">
        <v>10153.91</v>
      </c>
      <c r="G17" s="8">
        <v>72.150000000000006</v>
      </c>
      <c r="H17" s="2" t="s">
        <v>393</v>
      </c>
      <c r="I17" s="12" t="s">
        <v>397</v>
      </c>
      <c r="J17" s="11">
        <v>0</v>
      </c>
      <c r="K17" s="2"/>
    </row>
    <row r="18" spans="1:11" ht="48" customHeight="1">
      <c r="A18" s="4">
        <v>16</v>
      </c>
      <c r="B18" s="5" t="s">
        <v>224</v>
      </c>
      <c r="C18" s="6">
        <v>777</v>
      </c>
      <c r="D18" s="6">
        <v>52935</v>
      </c>
      <c r="E18" s="6" t="s">
        <v>12</v>
      </c>
      <c r="F18" s="6">
        <v>10939</v>
      </c>
      <c r="G18" s="8">
        <v>296</v>
      </c>
      <c r="H18" s="2" t="s">
        <v>393</v>
      </c>
      <c r="I18" s="12" t="s">
        <v>397</v>
      </c>
      <c r="J18" s="11">
        <v>0</v>
      </c>
      <c r="K18" s="2"/>
    </row>
    <row r="19" spans="1:11" ht="90.75" customHeight="1">
      <c r="A19" s="4">
        <v>17</v>
      </c>
      <c r="B19" s="5" t="s">
        <v>225</v>
      </c>
      <c r="C19" s="6">
        <v>2929</v>
      </c>
      <c r="D19" s="6">
        <v>48057</v>
      </c>
      <c r="E19" s="7" t="s">
        <v>9</v>
      </c>
      <c r="F19" s="6">
        <v>30811</v>
      </c>
      <c r="G19" s="8">
        <v>1393.19</v>
      </c>
      <c r="H19" s="9">
        <v>118</v>
      </c>
      <c r="I19" s="11" t="s">
        <v>9</v>
      </c>
      <c r="J19" s="11">
        <v>150</v>
      </c>
      <c r="K19" s="12" t="s">
        <v>395</v>
      </c>
    </row>
    <row r="20" spans="1:11" ht="43.5" customHeight="1">
      <c r="A20" s="4">
        <v>18</v>
      </c>
      <c r="B20" s="5" t="s">
        <v>226</v>
      </c>
      <c r="C20" s="6">
        <v>0</v>
      </c>
      <c r="D20" s="6">
        <v>21600</v>
      </c>
      <c r="E20" s="6" t="s">
        <v>12</v>
      </c>
      <c r="F20" s="6">
        <v>6574</v>
      </c>
      <c r="G20" s="8">
        <v>180</v>
      </c>
      <c r="H20" s="2" t="s">
        <v>393</v>
      </c>
      <c r="I20" s="12" t="s">
        <v>398</v>
      </c>
      <c r="J20" s="11">
        <v>0</v>
      </c>
      <c r="K20" s="2"/>
    </row>
    <row r="21" spans="1:11" ht="84.75" customHeight="1">
      <c r="A21" s="4">
        <v>19</v>
      </c>
      <c r="B21" s="5" t="s">
        <v>227</v>
      </c>
      <c r="C21" s="6">
        <v>2209</v>
      </c>
      <c r="D21" s="6">
        <v>48400</v>
      </c>
      <c r="E21" s="7" t="s">
        <v>9</v>
      </c>
      <c r="F21" s="6">
        <v>17331</v>
      </c>
      <c r="G21" s="8">
        <v>675</v>
      </c>
      <c r="H21" s="9">
        <v>71</v>
      </c>
      <c r="I21" s="11" t="s">
        <v>9</v>
      </c>
      <c r="J21" s="11">
        <v>150</v>
      </c>
      <c r="K21" s="12" t="s">
        <v>395</v>
      </c>
    </row>
    <row r="22" spans="1:11" ht="42.75" customHeight="1">
      <c r="A22" s="4">
        <v>20</v>
      </c>
      <c r="B22" s="5" t="s">
        <v>228</v>
      </c>
      <c r="C22" s="6">
        <v>0</v>
      </c>
      <c r="D22" s="6">
        <v>8000</v>
      </c>
      <c r="E22" s="6" t="s">
        <v>12</v>
      </c>
      <c r="F22" s="6">
        <v>4491</v>
      </c>
      <c r="G22" s="8">
        <v>21</v>
      </c>
      <c r="H22" s="2" t="s">
        <v>393</v>
      </c>
      <c r="I22" s="12" t="s">
        <v>399</v>
      </c>
      <c r="J22" s="11">
        <v>0</v>
      </c>
      <c r="K22" s="2"/>
    </row>
    <row r="23" spans="1:11" ht="45" customHeight="1">
      <c r="A23" s="4">
        <v>21</v>
      </c>
      <c r="B23" s="5" t="s">
        <v>229</v>
      </c>
      <c r="C23" s="6">
        <v>2565</v>
      </c>
      <c r="D23" s="6">
        <v>16008</v>
      </c>
      <c r="E23" s="6" t="s">
        <v>19</v>
      </c>
      <c r="F23" s="6">
        <v>5162</v>
      </c>
      <c r="G23" s="8">
        <v>339</v>
      </c>
      <c r="H23" s="2" t="s">
        <v>393</v>
      </c>
      <c r="I23" s="11" t="s">
        <v>9</v>
      </c>
      <c r="J23" s="11">
        <v>150</v>
      </c>
      <c r="K23" s="2"/>
    </row>
    <row r="24" spans="1:11" ht="44.25" customHeight="1">
      <c r="A24" s="4">
        <v>22</v>
      </c>
      <c r="B24" s="5" t="s">
        <v>230</v>
      </c>
      <c r="C24" s="6">
        <v>950</v>
      </c>
      <c r="D24" s="6">
        <v>143190</v>
      </c>
      <c r="E24" s="6" t="s">
        <v>12</v>
      </c>
      <c r="F24" s="6">
        <v>5000</v>
      </c>
      <c r="G24" s="8">
        <v>25</v>
      </c>
      <c r="H24" s="2" t="s">
        <v>393</v>
      </c>
      <c r="I24" s="12" t="s">
        <v>400</v>
      </c>
      <c r="J24" s="11">
        <v>0</v>
      </c>
      <c r="K24" s="2"/>
    </row>
    <row r="25" spans="1:11" ht="52.5" customHeight="1">
      <c r="A25" s="4">
        <v>23</v>
      </c>
      <c r="B25" s="5" t="s">
        <v>231</v>
      </c>
      <c r="C25" s="6">
        <v>750</v>
      </c>
      <c r="D25" s="6">
        <v>46550</v>
      </c>
      <c r="E25" s="6" t="s">
        <v>12</v>
      </c>
      <c r="F25" s="6">
        <v>28312</v>
      </c>
      <c r="G25" s="8">
        <v>55.3</v>
      </c>
      <c r="H25" s="2" t="s">
        <v>393</v>
      </c>
      <c r="I25" s="12" t="s">
        <v>400</v>
      </c>
      <c r="J25" s="11">
        <v>0</v>
      </c>
      <c r="K25" s="2"/>
    </row>
    <row r="26" spans="1:11" ht="46.5" customHeight="1">
      <c r="A26" s="4">
        <v>24</v>
      </c>
      <c r="B26" s="5" t="s">
        <v>232</v>
      </c>
      <c r="C26" s="6">
        <v>1269</v>
      </c>
      <c r="D26" s="6">
        <v>33000</v>
      </c>
      <c r="E26" s="6" t="s">
        <v>19</v>
      </c>
      <c r="F26" s="6">
        <v>17519</v>
      </c>
      <c r="G26" s="8">
        <v>337</v>
      </c>
      <c r="H26" s="2" t="s">
        <v>393</v>
      </c>
      <c r="I26" s="12" t="s">
        <v>400</v>
      </c>
      <c r="J26" s="11">
        <v>0</v>
      </c>
      <c r="K26" s="2"/>
    </row>
    <row r="27" spans="1:11" ht="44.25" customHeight="1">
      <c r="A27" s="4">
        <v>25</v>
      </c>
      <c r="B27" s="5" t="s">
        <v>233</v>
      </c>
      <c r="C27" s="6">
        <v>350</v>
      </c>
      <c r="D27" s="6">
        <v>10000</v>
      </c>
      <c r="E27" s="6" t="s">
        <v>12</v>
      </c>
      <c r="F27" s="6">
        <v>0</v>
      </c>
      <c r="G27" s="8">
        <v>66</v>
      </c>
      <c r="H27" s="2" t="s">
        <v>393</v>
      </c>
      <c r="I27" s="2" t="s">
        <v>394</v>
      </c>
      <c r="J27" s="11">
        <v>0</v>
      </c>
      <c r="K27" s="2"/>
    </row>
    <row r="28" spans="1:11" ht="42.75" customHeight="1">
      <c r="A28" s="4">
        <v>26</v>
      </c>
      <c r="B28" s="5" t="s">
        <v>234</v>
      </c>
      <c r="C28" s="6">
        <v>851</v>
      </c>
      <c r="D28" s="6">
        <v>34621</v>
      </c>
      <c r="E28" s="6" t="s">
        <v>12</v>
      </c>
      <c r="F28" s="6">
        <v>8934</v>
      </c>
      <c r="G28" s="8">
        <v>420</v>
      </c>
      <c r="H28" s="2" t="s">
        <v>393</v>
      </c>
      <c r="I28" s="11" t="s">
        <v>9</v>
      </c>
      <c r="J28" s="11">
        <v>150</v>
      </c>
      <c r="K28" s="2"/>
    </row>
    <row r="29" spans="1:11" ht="42.75" customHeight="1">
      <c r="A29" s="4">
        <v>27</v>
      </c>
      <c r="B29" s="5" t="s">
        <v>235</v>
      </c>
      <c r="C29" s="6">
        <v>0</v>
      </c>
      <c r="D29" s="6">
        <v>0</v>
      </c>
      <c r="E29" s="6" t="s">
        <v>12</v>
      </c>
      <c r="F29" s="6">
        <v>0</v>
      </c>
      <c r="G29" s="8">
        <v>0</v>
      </c>
      <c r="H29" s="2" t="s">
        <v>393</v>
      </c>
      <c r="I29" s="12" t="s">
        <v>401</v>
      </c>
      <c r="J29" s="11">
        <v>0</v>
      </c>
      <c r="K29" s="2"/>
    </row>
    <row r="30" spans="1:11" ht="47.25" customHeight="1">
      <c r="A30" s="4">
        <v>28</v>
      </c>
      <c r="B30" s="5" t="s">
        <v>236</v>
      </c>
      <c r="C30" s="6">
        <v>1071</v>
      </c>
      <c r="D30" s="6">
        <v>10184</v>
      </c>
      <c r="E30" s="6" t="s">
        <v>12</v>
      </c>
      <c r="F30" s="6">
        <v>5675</v>
      </c>
      <c r="G30" s="8">
        <v>41</v>
      </c>
      <c r="H30" s="2" t="s">
        <v>393</v>
      </c>
      <c r="I30" s="11" t="s">
        <v>9</v>
      </c>
      <c r="J30" s="11">
        <v>150</v>
      </c>
      <c r="K30" s="2"/>
    </row>
    <row r="31" spans="1:11" ht="57" customHeight="1">
      <c r="A31" s="4">
        <v>29</v>
      </c>
      <c r="B31" s="5" t="s">
        <v>237</v>
      </c>
      <c r="C31" s="6">
        <v>0</v>
      </c>
      <c r="D31" s="6">
        <v>7998</v>
      </c>
      <c r="E31" s="6" t="s">
        <v>12</v>
      </c>
      <c r="F31" s="6">
        <v>3538</v>
      </c>
      <c r="G31" s="8">
        <v>319</v>
      </c>
      <c r="H31" s="2" t="s">
        <v>393</v>
      </c>
      <c r="I31" s="13" t="s">
        <v>402</v>
      </c>
      <c r="J31" s="11">
        <v>0</v>
      </c>
      <c r="K31" s="2"/>
    </row>
    <row r="32" spans="1:11" ht="48" customHeight="1">
      <c r="A32" s="4">
        <v>30</v>
      </c>
      <c r="B32" s="5" t="s">
        <v>238</v>
      </c>
      <c r="C32" s="6">
        <v>0</v>
      </c>
      <c r="D32" s="6">
        <v>4000</v>
      </c>
      <c r="E32" s="6" t="s">
        <v>12</v>
      </c>
      <c r="F32" s="6">
        <v>1645</v>
      </c>
      <c r="G32" s="8">
        <v>0</v>
      </c>
      <c r="H32" s="2" t="s">
        <v>393</v>
      </c>
      <c r="I32" s="13" t="s">
        <v>403</v>
      </c>
      <c r="J32" s="11">
        <v>0</v>
      </c>
      <c r="K32" s="2"/>
    </row>
    <row r="33" spans="1:11" ht="65.25" customHeight="1">
      <c r="A33" s="4">
        <v>31</v>
      </c>
      <c r="B33" s="5" t="s">
        <v>239</v>
      </c>
      <c r="C33" s="6">
        <v>680</v>
      </c>
      <c r="D33" s="6">
        <v>126323</v>
      </c>
      <c r="E33" s="6" t="s">
        <v>12</v>
      </c>
      <c r="F33" s="6">
        <v>10131</v>
      </c>
      <c r="G33" s="8">
        <v>98.27</v>
      </c>
      <c r="H33" s="2" t="s">
        <v>393</v>
      </c>
      <c r="I33" s="13" t="s">
        <v>403</v>
      </c>
      <c r="J33" s="11">
        <v>0</v>
      </c>
      <c r="K33" s="2"/>
    </row>
    <row r="34" spans="1:11" ht="45" customHeight="1">
      <c r="A34" s="4">
        <v>32</v>
      </c>
      <c r="B34" s="5" t="s">
        <v>240</v>
      </c>
      <c r="C34" s="6">
        <v>0</v>
      </c>
      <c r="D34" s="6">
        <v>0</v>
      </c>
      <c r="E34" s="6" t="s">
        <v>12</v>
      </c>
      <c r="F34" s="6">
        <v>0</v>
      </c>
      <c r="G34" s="8">
        <v>0</v>
      </c>
      <c r="H34" s="2" t="s">
        <v>393</v>
      </c>
      <c r="I34" s="13" t="s">
        <v>403</v>
      </c>
      <c r="J34" s="11">
        <v>0</v>
      </c>
      <c r="K34" s="2"/>
    </row>
    <row r="35" spans="1:11" ht="86.25" customHeight="1">
      <c r="A35" s="4">
        <v>33</v>
      </c>
      <c r="B35" s="5" t="s">
        <v>241</v>
      </c>
      <c r="C35" s="6">
        <v>2801</v>
      </c>
      <c r="D35" s="6">
        <v>66000</v>
      </c>
      <c r="E35" s="7" t="s">
        <v>9</v>
      </c>
      <c r="F35" s="6">
        <v>45000</v>
      </c>
      <c r="G35" s="8">
        <v>1030</v>
      </c>
      <c r="H35" s="9">
        <v>100</v>
      </c>
      <c r="I35" s="11" t="s">
        <v>9</v>
      </c>
      <c r="J35" s="11">
        <v>150</v>
      </c>
      <c r="K35" s="12" t="s">
        <v>395</v>
      </c>
    </row>
    <row r="36" spans="1:11" ht="51" customHeight="1">
      <c r="A36" s="4">
        <v>34</v>
      </c>
      <c r="B36" s="5" t="s">
        <v>242</v>
      </c>
      <c r="C36" s="6">
        <v>129</v>
      </c>
      <c r="D36" s="6">
        <v>10800</v>
      </c>
      <c r="E36" s="6" t="s">
        <v>12</v>
      </c>
      <c r="F36" s="6">
        <v>2050</v>
      </c>
      <c r="G36" s="8">
        <v>93</v>
      </c>
      <c r="H36" s="2" t="s">
        <v>393</v>
      </c>
      <c r="I36" s="2" t="s">
        <v>394</v>
      </c>
      <c r="J36" s="11">
        <v>0</v>
      </c>
      <c r="K36" s="2"/>
    </row>
    <row r="37" spans="1:11" ht="44.25" customHeight="1">
      <c r="A37" s="4">
        <v>35</v>
      </c>
      <c r="B37" s="5" t="s">
        <v>243</v>
      </c>
      <c r="C37" s="6">
        <v>67</v>
      </c>
      <c r="D37" s="6">
        <v>8560</v>
      </c>
      <c r="E37" s="6" t="s">
        <v>12</v>
      </c>
      <c r="F37" s="6">
        <v>0</v>
      </c>
      <c r="G37" s="8">
        <v>0</v>
      </c>
      <c r="H37" s="2" t="s">
        <v>393</v>
      </c>
      <c r="I37" s="2" t="s">
        <v>394</v>
      </c>
      <c r="J37" s="11">
        <v>0</v>
      </c>
      <c r="K37" s="2"/>
    </row>
    <row r="38" spans="1:11" ht="45" customHeight="1">
      <c r="A38" s="4">
        <v>36</v>
      </c>
      <c r="B38" s="5" t="s">
        <v>244</v>
      </c>
      <c r="C38" s="6">
        <v>0</v>
      </c>
      <c r="D38" s="6">
        <v>0</v>
      </c>
      <c r="E38" s="6" t="s">
        <v>12</v>
      </c>
      <c r="F38" s="6">
        <v>0</v>
      </c>
      <c r="G38" s="8">
        <v>0</v>
      </c>
      <c r="H38" s="2" t="s">
        <v>393</v>
      </c>
      <c r="I38" s="2" t="s">
        <v>394</v>
      </c>
      <c r="J38" s="11">
        <v>0</v>
      </c>
      <c r="K38" s="2"/>
    </row>
    <row r="39" spans="1:11" ht="55.5" customHeight="1">
      <c r="A39" s="4">
        <v>37</v>
      </c>
      <c r="B39" s="5" t="s">
        <v>245</v>
      </c>
      <c r="C39" s="6">
        <v>65</v>
      </c>
      <c r="D39" s="6">
        <v>19000</v>
      </c>
      <c r="E39" s="6" t="s">
        <v>12</v>
      </c>
      <c r="F39" s="6">
        <v>1200</v>
      </c>
      <c r="G39" s="8">
        <v>68</v>
      </c>
      <c r="H39" s="2" t="s">
        <v>393</v>
      </c>
      <c r="I39" s="2" t="s">
        <v>394</v>
      </c>
      <c r="J39" s="11">
        <v>0</v>
      </c>
      <c r="K39" s="2"/>
    </row>
    <row r="40" spans="1:11" ht="55.5" customHeight="1">
      <c r="A40" s="6">
        <v>38</v>
      </c>
      <c r="B40" s="5" t="s">
        <v>268</v>
      </c>
      <c r="C40" s="6">
        <v>491</v>
      </c>
      <c r="D40" s="6">
        <v>13200</v>
      </c>
      <c r="E40" s="6"/>
      <c r="F40" s="6"/>
      <c r="G40" s="8"/>
      <c r="H40" s="2" t="s">
        <v>393</v>
      </c>
      <c r="I40" s="11" t="s">
        <v>9</v>
      </c>
      <c r="J40" s="14">
        <v>150</v>
      </c>
      <c r="K40" s="2"/>
    </row>
    <row r="41" spans="1:11" ht="55.5" customHeight="1">
      <c r="A41" s="6">
        <v>39</v>
      </c>
      <c r="B41" s="5" t="s">
        <v>269</v>
      </c>
      <c r="C41" s="6">
        <v>400</v>
      </c>
      <c r="D41" s="6">
        <v>50420</v>
      </c>
      <c r="E41" s="6"/>
      <c r="F41" s="6"/>
      <c r="G41" s="8"/>
      <c r="H41" s="2" t="s">
        <v>393</v>
      </c>
      <c r="I41" s="11" t="s">
        <v>9</v>
      </c>
      <c r="J41" s="14">
        <v>150</v>
      </c>
      <c r="K41" s="2"/>
    </row>
    <row r="42" spans="1:11" ht="55.5" customHeight="1">
      <c r="A42" s="6">
        <v>40</v>
      </c>
      <c r="B42" s="5" t="s">
        <v>270</v>
      </c>
      <c r="C42" s="6">
        <v>407</v>
      </c>
      <c r="D42" s="6">
        <v>59100</v>
      </c>
      <c r="E42" s="6"/>
      <c r="F42" s="8"/>
      <c r="G42" s="2"/>
      <c r="H42" s="2" t="s">
        <v>393</v>
      </c>
      <c r="I42" s="11" t="s">
        <v>9</v>
      </c>
      <c r="J42" s="14">
        <v>150</v>
      </c>
      <c r="K42" s="2"/>
    </row>
    <row r="43" spans="1:11" ht="55.5" customHeight="1">
      <c r="A43" s="6">
        <v>41</v>
      </c>
      <c r="B43" s="5" t="s">
        <v>307</v>
      </c>
      <c r="C43" s="6">
        <v>1857</v>
      </c>
      <c r="D43" s="6">
        <v>39422</v>
      </c>
      <c r="E43" s="6"/>
      <c r="F43" s="8"/>
      <c r="G43" s="2"/>
      <c r="H43" s="2" t="s">
        <v>393</v>
      </c>
      <c r="I43" s="11" t="s">
        <v>9</v>
      </c>
      <c r="J43" s="14">
        <v>150</v>
      </c>
      <c r="K43" s="2"/>
    </row>
    <row r="44" spans="1:11" ht="55.5" customHeight="1">
      <c r="A44" s="6">
        <v>42</v>
      </c>
      <c r="B44" s="5" t="s">
        <v>308</v>
      </c>
      <c r="C44" s="6">
        <v>336</v>
      </c>
      <c r="D44" s="6">
        <v>13355</v>
      </c>
      <c r="E44" s="6"/>
      <c r="F44" s="6"/>
      <c r="G44" s="8"/>
      <c r="H44" s="2" t="s">
        <v>393</v>
      </c>
      <c r="I44" s="12" t="s">
        <v>404</v>
      </c>
      <c r="J44" s="14">
        <v>0</v>
      </c>
      <c r="K44" s="2"/>
    </row>
    <row r="45" spans="1:11" ht="55.5" customHeight="1">
      <c r="A45" s="6">
        <v>43</v>
      </c>
      <c r="B45" s="5" t="s">
        <v>309</v>
      </c>
      <c r="C45" s="6">
        <v>727</v>
      </c>
      <c r="D45" s="6">
        <v>33320</v>
      </c>
      <c r="E45" s="6"/>
      <c r="F45" s="6"/>
      <c r="G45" s="8"/>
      <c r="H45" s="2" t="s">
        <v>393</v>
      </c>
      <c r="I45" s="12" t="s">
        <v>404</v>
      </c>
      <c r="J45" s="14">
        <v>0</v>
      </c>
      <c r="K45" s="2"/>
    </row>
    <row r="46" spans="1:11" ht="44.25" customHeight="1">
      <c r="A46" s="6">
        <v>44</v>
      </c>
      <c r="B46" s="5" t="s">
        <v>310</v>
      </c>
      <c r="C46" s="6">
        <v>430</v>
      </c>
      <c r="D46" s="6">
        <v>26666</v>
      </c>
      <c r="E46" s="6"/>
      <c r="F46" s="6"/>
      <c r="G46" s="8"/>
      <c r="H46" s="2" t="s">
        <v>393</v>
      </c>
      <c r="I46" s="2" t="s">
        <v>394</v>
      </c>
      <c r="J46" s="14">
        <v>0</v>
      </c>
      <c r="K46" s="2"/>
    </row>
    <row r="47" spans="1:11" ht="55.5" customHeight="1">
      <c r="A47" s="6">
        <v>45</v>
      </c>
      <c r="B47" s="5" t="s">
        <v>32</v>
      </c>
      <c r="C47" s="6">
        <v>1041</v>
      </c>
      <c r="D47" s="6">
        <v>54508</v>
      </c>
      <c r="E47" s="6"/>
      <c r="F47" s="6"/>
      <c r="G47" s="8"/>
      <c r="H47" s="2" t="s">
        <v>393</v>
      </c>
      <c r="I47" s="11" t="s">
        <v>9</v>
      </c>
      <c r="J47" s="14">
        <v>150</v>
      </c>
      <c r="K47" s="2"/>
    </row>
    <row r="48" spans="1:11" ht="81" customHeight="1">
      <c r="A48" s="6">
        <v>46</v>
      </c>
      <c r="B48" s="5" t="s">
        <v>29</v>
      </c>
      <c r="C48" s="6">
        <v>1404</v>
      </c>
      <c r="D48" s="6">
        <v>54355</v>
      </c>
      <c r="E48" s="6" t="s">
        <v>9</v>
      </c>
      <c r="F48" s="6">
        <v>20094</v>
      </c>
      <c r="G48" s="8">
        <v>908</v>
      </c>
      <c r="H48" s="2">
        <v>45</v>
      </c>
      <c r="I48" s="11" t="s">
        <v>9</v>
      </c>
      <c r="J48" s="14">
        <v>150</v>
      </c>
      <c r="K48" s="12" t="s">
        <v>395</v>
      </c>
    </row>
    <row r="49" spans="1:11" ht="42" customHeight="1">
      <c r="A49" s="6">
        <v>47</v>
      </c>
      <c r="B49" s="5" t="s">
        <v>292</v>
      </c>
      <c r="C49" s="6">
        <v>36</v>
      </c>
      <c r="D49" s="6">
        <v>86667</v>
      </c>
      <c r="E49" s="6" t="s">
        <v>12</v>
      </c>
      <c r="F49" s="6">
        <v>31894</v>
      </c>
      <c r="G49" s="8">
        <v>361</v>
      </c>
      <c r="H49" s="2" t="s">
        <v>393</v>
      </c>
      <c r="I49" s="11" t="s">
        <v>9</v>
      </c>
      <c r="J49" s="14">
        <v>150</v>
      </c>
      <c r="K49" s="2"/>
    </row>
    <row r="50" spans="1:11" ht="35.25" customHeight="1">
      <c r="A50" s="6">
        <v>48</v>
      </c>
      <c r="B50" s="5" t="s">
        <v>293</v>
      </c>
      <c r="C50" s="6">
        <v>584</v>
      </c>
      <c r="D50" s="6">
        <v>349669.98</v>
      </c>
      <c r="E50" s="6" t="s">
        <v>12</v>
      </c>
      <c r="F50" s="6">
        <v>9760</v>
      </c>
      <c r="G50" s="8">
        <v>280.89999999999998</v>
      </c>
      <c r="H50" s="2" t="s">
        <v>393</v>
      </c>
      <c r="I50" s="11" t="s">
        <v>9</v>
      </c>
      <c r="J50" s="14">
        <v>150</v>
      </c>
      <c r="K50" s="2"/>
    </row>
    <row r="51" spans="1:11" ht="35.25" customHeight="1">
      <c r="A51" s="4" t="s">
        <v>405</v>
      </c>
      <c r="B51" s="6"/>
      <c r="C51" s="2"/>
      <c r="D51" s="2"/>
      <c r="E51" s="2"/>
      <c r="F51" s="2"/>
      <c r="G51" s="2"/>
      <c r="H51" s="2"/>
      <c r="I51" s="2"/>
      <c r="J51" s="11">
        <f>SUM(J4:J50)</f>
        <v>2400</v>
      </c>
      <c r="K51" s="2"/>
    </row>
  </sheetData>
  <mergeCells count="2">
    <mergeCell ref="A1:K1"/>
    <mergeCell ref="A3:K3"/>
  </mergeCells>
  <phoneticPr fontId="8" type="noConversion"/>
  <pageMargins left="0.7" right="0.7" top="0.75" bottom="0.75" header="0.3" footer="0.3"/>
  <pageSetup paperSize="9" scale="84"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workbookViewId="0">
      <selection activeCell="K17" sqref="K17"/>
    </sheetView>
  </sheetViews>
  <sheetFormatPr defaultColWidth="8.875" defaultRowHeight="87" customHeight="1"/>
  <cols>
    <col min="1" max="1" width="11.125" customWidth="1"/>
    <col min="2" max="2" width="18" customWidth="1"/>
    <col min="3" max="3" width="17.625" customWidth="1"/>
    <col min="4" max="4" width="18.125" customWidth="1"/>
    <col min="5" max="5" width="19.25" hidden="1" customWidth="1"/>
    <col min="6" max="6" width="0.25" hidden="1" customWidth="1"/>
    <col min="7" max="7" width="28.125" hidden="1" customWidth="1"/>
    <col min="8" max="8" width="20.375" customWidth="1"/>
    <col min="9" max="9" width="20" customWidth="1"/>
    <col min="10" max="10" width="25.25" customWidth="1"/>
    <col min="11" max="11" width="17.875" customWidth="1"/>
  </cols>
  <sheetData>
    <row r="1" spans="1:11" ht="16.5" customHeight="1">
      <c r="A1" s="37" t="s">
        <v>406</v>
      </c>
    </row>
    <row r="2" spans="1:11" ht="87" customHeight="1">
      <c r="A2" s="128" t="s">
        <v>387</v>
      </c>
      <c r="B2" s="128"/>
      <c r="C2" s="128"/>
      <c r="D2" s="128"/>
      <c r="E2" s="128"/>
      <c r="F2" s="128"/>
      <c r="G2" s="128"/>
      <c r="H2" s="129"/>
      <c r="I2" s="129"/>
      <c r="J2" s="120"/>
    </row>
    <row r="3" spans="1:11" ht="87" customHeight="1">
      <c r="A3" s="130" t="s">
        <v>407</v>
      </c>
      <c r="B3" s="130"/>
      <c r="C3" s="130"/>
      <c r="D3" s="130"/>
      <c r="E3" s="130"/>
      <c r="F3" s="130"/>
      <c r="G3" s="130"/>
      <c r="H3" s="130"/>
      <c r="I3" s="130"/>
      <c r="J3" s="130"/>
    </row>
    <row r="4" spans="1:11" ht="87" customHeight="1">
      <c r="A4" s="38" t="s">
        <v>1</v>
      </c>
      <c r="B4" s="2" t="s">
        <v>2</v>
      </c>
      <c r="C4" s="2" t="s">
        <v>3</v>
      </c>
      <c r="D4" s="2" t="s">
        <v>4</v>
      </c>
      <c r="E4" s="2" t="s">
        <v>5</v>
      </c>
      <c r="F4" s="2" t="s">
        <v>6</v>
      </c>
      <c r="G4" s="2" t="s">
        <v>7</v>
      </c>
      <c r="H4" s="3" t="s">
        <v>388</v>
      </c>
      <c r="I4" s="10" t="s">
        <v>390</v>
      </c>
      <c r="J4" s="2" t="s">
        <v>5</v>
      </c>
    </row>
    <row r="5" spans="1:11" ht="87" customHeight="1">
      <c r="A5" s="38" t="s">
        <v>405</v>
      </c>
      <c r="B5" s="2"/>
      <c r="C5" s="2"/>
      <c r="D5" s="2"/>
      <c r="E5" s="2"/>
      <c r="F5" s="2"/>
      <c r="G5" s="2"/>
      <c r="H5" s="3"/>
      <c r="I5" s="10">
        <f>SUM(I6:I21)</f>
        <v>2400</v>
      </c>
      <c r="J5" s="2"/>
    </row>
    <row r="6" spans="1:11" ht="87" customHeight="1">
      <c r="A6" s="44">
        <v>1</v>
      </c>
      <c r="B6" s="5" t="s">
        <v>214</v>
      </c>
      <c r="C6" s="6">
        <v>2844</v>
      </c>
      <c r="D6" s="39">
        <v>83975</v>
      </c>
      <c r="E6" s="7" t="s">
        <v>9</v>
      </c>
      <c r="F6" s="6">
        <v>34766</v>
      </c>
      <c r="G6" s="8">
        <v>1560</v>
      </c>
      <c r="H6" s="9">
        <v>102</v>
      </c>
      <c r="I6" s="11">
        <v>150</v>
      </c>
      <c r="J6" s="12" t="s">
        <v>395</v>
      </c>
    </row>
    <row r="7" spans="1:11" ht="87" customHeight="1">
      <c r="A7" s="44">
        <v>2</v>
      </c>
      <c r="B7" s="5" t="s">
        <v>219</v>
      </c>
      <c r="C7" s="6">
        <v>1712</v>
      </c>
      <c r="D7" s="39">
        <v>50280</v>
      </c>
      <c r="E7" s="7" t="s">
        <v>9</v>
      </c>
      <c r="F7" s="6">
        <v>10982</v>
      </c>
      <c r="G7" s="8">
        <v>350.1</v>
      </c>
      <c r="H7" s="9">
        <v>82</v>
      </c>
      <c r="I7" s="11">
        <v>150</v>
      </c>
      <c r="J7" s="12" t="s">
        <v>395</v>
      </c>
      <c r="K7" s="45" t="s">
        <v>408</v>
      </c>
    </row>
    <row r="8" spans="1:11" ht="87" customHeight="1">
      <c r="A8" s="44">
        <v>3</v>
      </c>
      <c r="B8" s="5" t="s">
        <v>225</v>
      </c>
      <c r="C8" s="6">
        <v>2929</v>
      </c>
      <c r="D8" s="39">
        <v>48057</v>
      </c>
      <c r="E8" s="7" t="s">
        <v>9</v>
      </c>
      <c r="F8" s="6">
        <v>30811</v>
      </c>
      <c r="G8" s="8">
        <v>1393.19</v>
      </c>
      <c r="H8" s="9">
        <v>118</v>
      </c>
      <c r="I8" s="11">
        <v>150</v>
      </c>
      <c r="J8" s="12" t="s">
        <v>395</v>
      </c>
      <c r="K8" s="45" t="s">
        <v>408</v>
      </c>
    </row>
    <row r="9" spans="1:11" ht="87" customHeight="1">
      <c r="A9" s="44">
        <v>4</v>
      </c>
      <c r="B9" s="5" t="s">
        <v>227</v>
      </c>
      <c r="C9" s="6">
        <v>2209</v>
      </c>
      <c r="D9" s="39">
        <v>48400</v>
      </c>
      <c r="E9" s="7" t="s">
        <v>9</v>
      </c>
      <c r="F9" s="6">
        <v>17331</v>
      </c>
      <c r="G9" s="8">
        <v>675</v>
      </c>
      <c r="H9" s="9">
        <v>71</v>
      </c>
      <c r="I9" s="11">
        <v>150</v>
      </c>
      <c r="J9" s="12" t="s">
        <v>395</v>
      </c>
      <c r="K9" s="45" t="s">
        <v>408</v>
      </c>
    </row>
    <row r="10" spans="1:11" ht="87" customHeight="1">
      <c r="A10" s="44">
        <v>5</v>
      </c>
      <c r="B10" s="5" t="s">
        <v>229</v>
      </c>
      <c r="C10" s="6">
        <v>2565</v>
      </c>
      <c r="D10" s="39">
        <v>16008</v>
      </c>
      <c r="E10" s="6" t="s">
        <v>19</v>
      </c>
      <c r="F10" s="6">
        <v>5162</v>
      </c>
      <c r="G10" s="8">
        <v>339</v>
      </c>
      <c r="H10" s="2" t="s">
        <v>393</v>
      </c>
      <c r="I10" s="11">
        <v>150</v>
      </c>
      <c r="J10" s="2"/>
    </row>
    <row r="11" spans="1:11" ht="87" customHeight="1">
      <c r="A11" s="44">
        <v>6</v>
      </c>
      <c r="B11" s="5" t="s">
        <v>234</v>
      </c>
      <c r="C11" s="6">
        <v>851</v>
      </c>
      <c r="D11" s="39">
        <v>34621</v>
      </c>
      <c r="E11" s="6" t="s">
        <v>12</v>
      </c>
      <c r="F11" s="6">
        <v>8934</v>
      </c>
      <c r="G11" s="8">
        <v>420</v>
      </c>
      <c r="H11" s="2" t="s">
        <v>393</v>
      </c>
      <c r="I11" s="11">
        <v>150</v>
      </c>
      <c r="J11" s="2"/>
    </row>
    <row r="12" spans="1:11" ht="87" customHeight="1">
      <c r="A12" s="44">
        <v>7</v>
      </c>
      <c r="B12" s="5" t="s">
        <v>236</v>
      </c>
      <c r="C12" s="6">
        <v>1071</v>
      </c>
      <c r="D12" s="39">
        <v>10184</v>
      </c>
      <c r="E12" s="6" t="s">
        <v>12</v>
      </c>
      <c r="F12" s="6">
        <v>5675</v>
      </c>
      <c r="G12" s="8">
        <v>41</v>
      </c>
      <c r="H12" s="2" t="s">
        <v>393</v>
      </c>
      <c r="I12" s="11">
        <v>150</v>
      </c>
      <c r="J12" s="2"/>
    </row>
    <row r="13" spans="1:11" ht="87" customHeight="1">
      <c r="A13" s="44">
        <v>8</v>
      </c>
      <c r="B13" s="5" t="s">
        <v>241</v>
      </c>
      <c r="C13" s="6">
        <v>2801</v>
      </c>
      <c r="D13" s="39">
        <v>66000</v>
      </c>
      <c r="E13" s="7" t="s">
        <v>9</v>
      </c>
      <c r="F13" s="6">
        <v>45000</v>
      </c>
      <c r="G13" s="8">
        <v>1030</v>
      </c>
      <c r="H13" s="9">
        <v>100</v>
      </c>
      <c r="I13" s="11">
        <v>150</v>
      </c>
      <c r="J13" s="12" t="s">
        <v>395</v>
      </c>
      <c r="K13" s="45" t="s">
        <v>408</v>
      </c>
    </row>
    <row r="14" spans="1:11" ht="87" customHeight="1">
      <c r="A14" s="44">
        <v>9</v>
      </c>
      <c r="B14" s="5" t="s">
        <v>268</v>
      </c>
      <c r="C14" s="6">
        <v>491</v>
      </c>
      <c r="D14" s="39">
        <v>13200</v>
      </c>
      <c r="E14" s="6"/>
      <c r="F14" s="6"/>
      <c r="G14" s="8"/>
      <c r="H14" s="2" t="s">
        <v>393</v>
      </c>
      <c r="I14" s="14">
        <v>150</v>
      </c>
      <c r="J14" s="2"/>
    </row>
    <row r="15" spans="1:11" ht="87" customHeight="1">
      <c r="A15" s="44">
        <v>10</v>
      </c>
      <c r="B15" s="5" t="s">
        <v>269</v>
      </c>
      <c r="C15" s="6">
        <v>400</v>
      </c>
      <c r="D15" s="39">
        <v>50420</v>
      </c>
      <c r="E15" s="6"/>
      <c r="F15" s="6"/>
      <c r="G15" s="8"/>
      <c r="H15" s="2" t="s">
        <v>393</v>
      </c>
      <c r="I15" s="14">
        <v>150</v>
      </c>
      <c r="J15" s="2"/>
    </row>
    <row r="16" spans="1:11" ht="87" customHeight="1">
      <c r="A16" s="44">
        <v>11</v>
      </c>
      <c r="B16" s="5" t="s">
        <v>270</v>
      </c>
      <c r="C16" s="6">
        <v>407</v>
      </c>
      <c r="D16" s="39">
        <v>59100</v>
      </c>
      <c r="E16" s="6"/>
      <c r="F16" s="8"/>
      <c r="G16" s="2"/>
      <c r="H16" s="2" t="s">
        <v>393</v>
      </c>
      <c r="I16" s="14">
        <v>150</v>
      </c>
      <c r="J16" s="2"/>
    </row>
    <row r="17" spans="1:11" ht="87" customHeight="1">
      <c r="A17" s="44">
        <v>12</v>
      </c>
      <c r="B17" s="5" t="s">
        <v>307</v>
      </c>
      <c r="C17" s="6">
        <v>1857</v>
      </c>
      <c r="D17" s="39">
        <v>39422</v>
      </c>
      <c r="E17" s="6"/>
      <c r="F17" s="8"/>
      <c r="G17" s="2"/>
      <c r="H17" s="2" t="s">
        <v>393</v>
      </c>
      <c r="I17" s="14">
        <v>150</v>
      </c>
      <c r="J17" s="2"/>
      <c r="K17" s="45" t="s">
        <v>408</v>
      </c>
    </row>
    <row r="18" spans="1:11" ht="87" customHeight="1">
      <c r="A18" s="44">
        <v>13</v>
      </c>
      <c r="B18" s="5" t="s">
        <v>32</v>
      </c>
      <c r="C18" s="6">
        <v>1041</v>
      </c>
      <c r="D18" s="39">
        <v>54508</v>
      </c>
      <c r="E18" s="6"/>
      <c r="F18" s="6"/>
      <c r="G18" s="8"/>
      <c r="H18" s="2" t="s">
        <v>393</v>
      </c>
      <c r="I18" s="14">
        <v>150</v>
      </c>
      <c r="J18" s="2"/>
    </row>
    <row r="19" spans="1:11" ht="87" customHeight="1">
      <c r="A19" s="44">
        <v>14</v>
      </c>
      <c r="B19" s="5" t="s">
        <v>29</v>
      </c>
      <c r="C19" s="6">
        <v>1404</v>
      </c>
      <c r="D19" s="39">
        <v>54355</v>
      </c>
      <c r="E19" s="6" t="s">
        <v>9</v>
      </c>
      <c r="F19" s="6">
        <v>20094</v>
      </c>
      <c r="G19" s="8">
        <v>908</v>
      </c>
      <c r="H19" s="2">
        <v>45</v>
      </c>
      <c r="I19" s="14">
        <v>150</v>
      </c>
      <c r="J19" s="12" t="s">
        <v>395</v>
      </c>
    </row>
    <row r="20" spans="1:11" ht="87" customHeight="1">
      <c r="A20" s="44">
        <v>15</v>
      </c>
      <c r="B20" s="5" t="s">
        <v>292</v>
      </c>
      <c r="C20" s="6">
        <v>36</v>
      </c>
      <c r="D20" s="39">
        <v>86667</v>
      </c>
      <c r="E20" s="6" t="s">
        <v>12</v>
      </c>
      <c r="F20" s="6">
        <v>31894</v>
      </c>
      <c r="G20" s="8">
        <v>361</v>
      </c>
      <c r="H20" s="2" t="s">
        <v>393</v>
      </c>
      <c r="I20" s="14">
        <v>150</v>
      </c>
      <c r="J20" s="2"/>
    </row>
    <row r="21" spans="1:11" ht="87" customHeight="1">
      <c r="A21" s="44">
        <v>16</v>
      </c>
      <c r="B21" s="5" t="s">
        <v>293</v>
      </c>
      <c r="C21" s="6">
        <v>584</v>
      </c>
      <c r="D21" s="39">
        <v>349669.98</v>
      </c>
      <c r="E21" s="6" t="s">
        <v>12</v>
      </c>
      <c r="F21" s="6">
        <v>9760</v>
      </c>
      <c r="G21" s="8">
        <v>280.89999999999998</v>
      </c>
      <c r="H21" s="2" t="s">
        <v>393</v>
      </c>
      <c r="I21" s="14">
        <v>150</v>
      </c>
      <c r="J21" s="2"/>
    </row>
  </sheetData>
  <mergeCells count="2">
    <mergeCell ref="A2:J2"/>
    <mergeCell ref="A3:J3"/>
  </mergeCells>
  <phoneticPr fontId="8" type="noConversion"/>
  <pageMargins left="0.7" right="0.7" top="0.75" bottom="0.75" header="0.3" footer="0.3"/>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3"/>
  <sheetViews>
    <sheetView workbookViewId="0">
      <selection sqref="A1:Y1"/>
    </sheetView>
  </sheetViews>
  <sheetFormatPr defaultRowHeight="13.5"/>
  <cols>
    <col min="1" max="1" width="7.75" style="22" customWidth="1"/>
    <col min="2" max="2" width="23.625" style="22" customWidth="1"/>
    <col min="3" max="3" width="14.875" style="22" customWidth="1"/>
    <col min="4" max="4" width="19.25" style="22" customWidth="1"/>
    <col min="5" max="5" width="0.125" style="22" customWidth="1"/>
    <col min="6" max="6" width="19.25" style="22" customWidth="1"/>
    <col min="7" max="7" width="28.125" style="22" customWidth="1"/>
    <col min="8" max="8" width="11.5" style="22" customWidth="1"/>
    <col min="9" max="9" width="13.375" style="22" customWidth="1"/>
    <col min="10" max="10" width="16.375" style="22" customWidth="1"/>
    <col min="11" max="11" width="13.625" style="22" customWidth="1"/>
    <col min="12" max="12" width="12.875" style="22" customWidth="1"/>
    <col min="13" max="13" width="9.625" style="22" customWidth="1"/>
    <col min="14" max="14" width="11.5" style="22" customWidth="1"/>
    <col min="15" max="15" width="9.625" style="22" customWidth="1"/>
    <col min="16" max="16" width="11" style="22" customWidth="1"/>
    <col min="17" max="17" width="9.625" style="22" customWidth="1"/>
    <col min="18" max="18" width="13.125" style="22" customWidth="1"/>
    <col min="19" max="19" width="13.875" style="22" customWidth="1"/>
    <col min="20" max="21" width="12.625" style="22" customWidth="1"/>
    <col min="22" max="22" width="12.375" style="22" customWidth="1"/>
    <col min="23" max="23" width="12.25" style="22" customWidth="1"/>
    <col min="24" max="24" width="13.375" style="22" customWidth="1"/>
    <col min="25" max="25" width="15.375" style="22" customWidth="1"/>
    <col min="26" max="16384" width="9" style="22"/>
  </cols>
  <sheetData>
    <row r="1" spans="1:25" ht="50.25" customHeight="1">
      <c r="A1" s="136" t="s">
        <v>409</v>
      </c>
      <c r="B1" s="137"/>
      <c r="C1" s="137"/>
      <c r="D1" s="137"/>
      <c r="E1" s="137"/>
      <c r="F1" s="137"/>
      <c r="G1" s="137"/>
      <c r="H1" s="138"/>
      <c r="I1" s="138"/>
      <c r="J1" s="138"/>
      <c r="K1" s="138"/>
      <c r="L1" s="138"/>
      <c r="M1" s="138"/>
      <c r="N1" s="138"/>
      <c r="O1" s="138"/>
      <c r="P1" s="138"/>
      <c r="Q1" s="138"/>
      <c r="R1" s="138"/>
      <c r="S1" s="138"/>
      <c r="T1" s="138"/>
      <c r="U1" s="138"/>
      <c r="V1" s="138"/>
      <c r="W1" s="138"/>
      <c r="X1" s="138"/>
      <c r="Y1" s="139"/>
    </row>
    <row r="2" spans="1:25" ht="29.25" customHeight="1">
      <c r="A2" s="131" t="s">
        <v>1</v>
      </c>
      <c r="B2" s="131" t="s">
        <v>2</v>
      </c>
      <c r="C2" s="131" t="s">
        <v>3</v>
      </c>
      <c r="D2" s="18" t="s">
        <v>4</v>
      </c>
      <c r="E2" s="18" t="s">
        <v>5</v>
      </c>
      <c r="F2" s="18" t="s">
        <v>6</v>
      </c>
      <c r="G2" s="18" t="s">
        <v>7</v>
      </c>
      <c r="H2" s="18" t="s">
        <v>369</v>
      </c>
      <c r="I2" s="131" t="s">
        <v>371</v>
      </c>
      <c r="J2" s="132"/>
      <c r="K2" s="141" t="s">
        <v>410</v>
      </c>
      <c r="L2" s="141" t="s">
        <v>411</v>
      </c>
      <c r="M2" s="133" t="s">
        <v>412</v>
      </c>
      <c r="N2" s="132"/>
      <c r="O2" s="140" t="s">
        <v>413</v>
      </c>
      <c r="P2" s="132"/>
      <c r="Q2" s="132"/>
      <c r="R2" s="132"/>
      <c r="S2" s="132"/>
      <c r="T2" s="132"/>
      <c r="U2" s="132"/>
      <c r="V2" s="132"/>
      <c r="W2" s="132"/>
      <c r="X2" s="143" t="s">
        <v>386</v>
      </c>
      <c r="Y2" s="131" t="s">
        <v>414</v>
      </c>
    </row>
    <row r="3" spans="1:25" ht="31.5" customHeight="1">
      <c r="A3" s="132"/>
      <c r="B3" s="132"/>
      <c r="C3" s="132"/>
      <c r="D3" s="18"/>
      <c r="E3" s="18"/>
      <c r="F3" s="18"/>
      <c r="G3" s="18"/>
      <c r="H3" s="18"/>
      <c r="I3" s="133" t="s">
        <v>415</v>
      </c>
      <c r="J3" s="133" t="s">
        <v>416</v>
      </c>
      <c r="K3" s="142"/>
      <c r="L3" s="142"/>
      <c r="M3" s="133" t="s">
        <v>417</v>
      </c>
      <c r="N3" s="132"/>
      <c r="O3" s="133" t="s">
        <v>418</v>
      </c>
      <c r="P3" s="132"/>
      <c r="Q3" s="133" t="s">
        <v>419</v>
      </c>
      <c r="R3" s="132"/>
      <c r="S3" s="132"/>
      <c r="T3" s="132"/>
      <c r="U3" s="132"/>
      <c r="V3" s="132"/>
      <c r="W3" s="132"/>
      <c r="X3" s="144"/>
      <c r="Y3" s="132"/>
    </row>
    <row r="4" spans="1:25" ht="39" customHeight="1">
      <c r="A4" s="132"/>
      <c r="B4" s="132"/>
      <c r="C4" s="132"/>
      <c r="D4" s="18"/>
      <c r="E4" s="18"/>
      <c r="F4" s="18"/>
      <c r="G4" s="18"/>
      <c r="H4" s="18"/>
      <c r="I4" s="132"/>
      <c r="J4" s="132"/>
      <c r="K4" s="142"/>
      <c r="L4" s="142"/>
      <c r="M4" s="132"/>
      <c r="N4" s="132"/>
      <c r="O4" s="132"/>
      <c r="P4" s="132"/>
      <c r="Q4" s="133" t="s">
        <v>420</v>
      </c>
      <c r="R4" s="132"/>
      <c r="S4" s="133" t="s">
        <v>421</v>
      </c>
      <c r="T4" s="133"/>
      <c r="U4" s="133"/>
      <c r="V4" s="133"/>
      <c r="W4" s="132"/>
      <c r="X4" s="144"/>
      <c r="Y4" s="132"/>
    </row>
    <row r="5" spans="1:25" ht="39" customHeight="1">
      <c r="A5" s="24"/>
      <c r="B5" s="24"/>
      <c r="C5" s="24"/>
      <c r="D5" s="18"/>
      <c r="E5" s="18"/>
      <c r="F5" s="18"/>
      <c r="G5" s="18"/>
      <c r="H5" s="18"/>
      <c r="I5" s="24"/>
      <c r="J5" s="24"/>
      <c r="K5" s="43"/>
      <c r="L5" s="43"/>
      <c r="M5" s="24"/>
      <c r="N5" s="24"/>
      <c r="O5" s="24"/>
      <c r="P5" s="24"/>
      <c r="Q5" s="29"/>
      <c r="R5" s="24"/>
      <c r="S5" s="134" t="s">
        <v>422</v>
      </c>
      <c r="T5" s="133" t="s">
        <v>423</v>
      </c>
      <c r="U5" s="132"/>
      <c r="V5" s="132"/>
      <c r="W5" s="132"/>
      <c r="X5" s="145"/>
      <c r="Y5" s="24"/>
    </row>
    <row r="6" spans="1:25" ht="219" customHeight="1">
      <c r="A6" s="18"/>
      <c r="B6" s="18"/>
      <c r="C6" s="18"/>
      <c r="D6" s="18"/>
      <c r="E6" s="18"/>
      <c r="F6" s="18"/>
      <c r="G6" s="18"/>
      <c r="H6" s="18"/>
      <c r="I6" s="29"/>
      <c r="J6" s="41" t="s">
        <v>424</v>
      </c>
      <c r="K6" s="30"/>
      <c r="L6" s="41" t="s">
        <v>425</v>
      </c>
      <c r="M6" s="41" t="s">
        <v>422</v>
      </c>
      <c r="N6" s="41" t="s">
        <v>426</v>
      </c>
      <c r="O6" s="41" t="s">
        <v>422</v>
      </c>
      <c r="P6" s="41" t="s">
        <v>427</v>
      </c>
      <c r="Q6" s="41" t="s">
        <v>422</v>
      </c>
      <c r="R6" s="41" t="s">
        <v>428</v>
      </c>
      <c r="S6" s="135"/>
      <c r="T6" s="41" t="s">
        <v>429</v>
      </c>
      <c r="U6" s="41" t="s">
        <v>430</v>
      </c>
      <c r="V6" s="41" t="s">
        <v>431</v>
      </c>
      <c r="W6" s="41" t="s">
        <v>432</v>
      </c>
      <c r="X6" s="18"/>
      <c r="Y6" s="42" t="s">
        <v>433</v>
      </c>
    </row>
    <row r="7" spans="1:25" ht="45.75" customHeight="1">
      <c r="A7" s="18">
        <v>1</v>
      </c>
      <c r="B7" s="26" t="s">
        <v>10</v>
      </c>
      <c r="C7" s="27">
        <v>1605</v>
      </c>
      <c r="D7" s="27">
        <v>42624</v>
      </c>
      <c r="E7" s="27" t="s">
        <v>9</v>
      </c>
      <c r="F7" s="27">
        <v>15161</v>
      </c>
      <c r="G7" s="28">
        <v>429.6</v>
      </c>
      <c r="H7" s="28"/>
      <c r="I7" s="27">
        <v>0</v>
      </c>
      <c r="J7" s="35">
        <v>0</v>
      </c>
      <c r="K7" s="27">
        <v>0</v>
      </c>
      <c r="L7" s="35">
        <v>11000</v>
      </c>
      <c r="M7" s="33">
        <f>L7*0.8</f>
        <v>8800</v>
      </c>
      <c r="N7" s="34">
        <f>C7*M7/275280</f>
        <v>51.307759372275498</v>
      </c>
      <c r="O7" s="33">
        <f>L7*0.1</f>
        <v>1100</v>
      </c>
      <c r="P7" s="34">
        <f>J7*O7/6</f>
        <v>0</v>
      </c>
      <c r="Q7" s="33">
        <f>L7*0.05</f>
        <v>550</v>
      </c>
      <c r="R7" s="34">
        <f>K7*Q7/48</f>
        <v>0</v>
      </c>
      <c r="S7" s="33">
        <f>L7*0.05</f>
        <v>550</v>
      </c>
      <c r="T7" s="33">
        <f>U7+V7</f>
        <v>0</v>
      </c>
      <c r="U7" s="33">
        <v>0</v>
      </c>
      <c r="V7" s="33">
        <v>0</v>
      </c>
      <c r="W7" s="34">
        <f>S7*T7/213</f>
        <v>0</v>
      </c>
      <c r="X7" s="34">
        <f>N7+P7+R7+W7</f>
        <v>51.307759372275498</v>
      </c>
      <c r="Y7" s="28"/>
    </row>
    <row r="8" spans="1:25" ht="44.25" customHeight="1">
      <c r="A8" s="18">
        <v>2</v>
      </c>
      <c r="B8" s="26" t="s">
        <v>25</v>
      </c>
      <c r="C8" s="27">
        <v>1682</v>
      </c>
      <c r="D8" s="27">
        <v>209845</v>
      </c>
      <c r="E8" s="27" t="s">
        <v>9</v>
      </c>
      <c r="F8" s="27">
        <v>56101</v>
      </c>
      <c r="G8" s="28">
        <v>2273</v>
      </c>
      <c r="H8" s="28" t="s">
        <v>374</v>
      </c>
      <c r="I8" s="27">
        <v>0</v>
      </c>
      <c r="J8" s="35">
        <v>0</v>
      </c>
      <c r="K8" s="27">
        <v>2</v>
      </c>
      <c r="L8" s="35">
        <v>11000</v>
      </c>
      <c r="M8" s="33">
        <f t="shared" ref="M8:M74" si="0">L8*0.8</f>
        <v>8800</v>
      </c>
      <c r="N8" s="34">
        <f t="shared" ref="N8:N71" si="1">C8*M8/275280</f>
        <v>53.769253124091833</v>
      </c>
      <c r="O8" s="33">
        <f t="shared" ref="O8:O74" si="2">L8*0.1</f>
        <v>1100</v>
      </c>
      <c r="P8" s="34">
        <f t="shared" ref="P8:P74" si="3">J8*O8/6</f>
        <v>0</v>
      </c>
      <c r="Q8" s="33">
        <f t="shared" ref="Q8:Q74" si="4">L8*0.05</f>
        <v>550</v>
      </c>
      <c r="R8" s="34">
        <f t="shared" ref="R8:R74" si="5">K8*Q8/48</f>
        <v>22.916666666666668</v>
      </c>
      <c r="S8" s="33">
        <f t="shared" ref="S8:S74" si="6">L8*0.05</f>
        <v>550</v>
      </c>
      <c r="T8" s="33">
        <f t="shared" ref="T8:T71" si="7">U8+V8</f>
        <v>4</v>
      </c>
      <c r="U8" s="33">
        <v>2</v>
      </c>
      <c r="V8" s="33">
        <v>2</v>
      </c>
      <c r="W8" s="34">
        <f t="shared" ref="W8:W71" si="8">S8*T8/213</f>
        <v>10.328638497652582</v>
      </c>
      <c r="X8" s="34">
        <f t="shared" ref="X8:X71" si="9">N8+P8+R8+W8</f>
        <v>87.014558288411081</v>
      </c>
      <c r="Y8" s="28"/>
    </row>
    <row r="9" spans="1:25" ht="46.5" customHeight="1">
      <c r="A9" s="18">
        <v>3</v>
      </c>
      <c r="B9" s="26" t="s">
        <v>26</v>
      </c>
      <c r="C9" s="27">
        <v>1953</v>
      </c>
      <c r="D9" s="27">
        <v>51948</v>
      </c>
      <c r="E9" s="27" t="s">
        <v>9</v>
      </c>
      <c r="F9" s="27">
        <v>18759</v>
      </c>
      <c r="G9" s="28">
        <v>1100</v>
      </c>
      <c r="H9" s="28" t="s">
        <v>375</v>
      </c>
      <c r="I9" s="27">
        <v>0</v>
      </c>
      <c r="J9" s="35">
        <v>0</v>
      </c>
      <c r="K9" s="27">
        <v>0</v>
      </c>
      <c r="L9" s="35">
        <v>11000</v>
      </c>
      <c r="M9" s="33">
        <f t="shared" si="0"/>
        <v>8800</v>
      </c>
      <c r="N9" s="34">
        <f t="shared" si="1"/>
        <v>62.432432432432435</v>
      </c>
      <c r="O9" s="33">
        <f t="shared" si="2"/>
        <v>1100</v>
      </c>
      <c r="P9" s="34">
        <f t="shared" si="3"/>
        <v>0</v>
      </c>
      <c r="Q9" s="33">
        <f t="shared" si="4"/>
        <v>550</v>
      </c>
      <c r="R9" s="34">
        <f t="shared" si="5"/>
        <v>0</v>
      </c>
      <c r="S9" s="33">
        <f t="shared" si="6"/>
        <v>550</v>
      </c>
      <c r="T9" s="33">
        <f t="shared" si="7"/>
        <v>3</v>
      </c>
      <c r="U9" s="33">
        <v>0</v>
      </c>
      <c r="V9" s="33">
        <v>3</v>
      </c>
      <c r="W9" s="34">
        <f t="shared" si="8"/>
        <v>7.746478873239437</v>
      </c>
      <c r="X9" s="34">
        <f t="shared" si="9"/>
        <v>70.178911305671875</v>
      </c>
      <c r="Y9" s="28"/>
    </row>
    <row r="10" spans="1:25" ht="46.5" customHeight="1">
      <c r="A10" s="18">
        <v>4</v>
      </c>
      <c r="B10" s="26" t="s">
        <v>29</v>
      </c>
      <c r="C10" s="27">
        <v>1404</v>
      </c>
      <c r="D10" s="27"/>
      <c r="E10" s="27"/>
      <c r="F10" s="27"/>
      <c r="G10" s="28"/>
      <c r="H10" s="28"/>
      <c r="I10" s="27">
        <v>0</v>
      </c>
      <c r="J10" s="35">
        <v>0</v>
      </c>
      <c r="K10" s="27">
        <v>0</v>
      </c>
      <c r="L10" s="35">
        <v>11000</v>
      </c>
      <c r="M10" s="33">
        <f t="shared" si="0"/>
        <v>8800</v>
      </c>
      <c r="N10" s="34">
        <f t="shared" si="1"/>
        <v>44.882301656495208</v>
      </c>
      <c r="O10" s="33">
        <v>1100</v>
      </c>
      <c r="P10" s="34">
        <v>0</v>
      </c>
      <c r="Q10" s="33">
        <v>550</v>
      </c>
      <c r="R10" s="34">
        <f t="shared" si="5"/>
        <v>0</v>
      </c>
      <c r="S10" s="33">
        <f t="shared" si="6"/>
        <v>550</v>
      </c>
      <c r="T10" s="33">
        <f t="shared" si="7"/>
        <v>0</v>
      </c>
      <c r="U10" s="33">
        <v>0</v>
      </c>
      <c r="V10" s="33">
        <v>0</v>
      </c>
      <c r="W10" s="34">
        <f t="shared" si="8"/>
        <v>0</v>
      </c>
      <c r="X10" s="34">
        <f t="shared" si="9"/>
        <v>44.882301656495208</v>
      </c>
      <c r="Y10" s="28"/>
    </row>
    <row r="11" spans="1:25" ht="48" customHeight="1">
      <c r="A11" s="18">
        <v>5</v>
      </c>
      <c r="B11" s="26" t="s">
        <v>31</v>
      </c>
      <c r="C11" s="27">
        <v>1820</v>
      </c>
      <c r="D11" s="27">
        <v>340000</v>
      </c>
      <c r="E11" s="27" t="s">
        <v>9</v>
      </c>
      <c r="F11" s="27">
        <v>43940</v>
      </c>
      <c r="G11" s="28">
        <v>2966</v>
      </c>
      <c r="H11" s="28" t="s">
        <v>374</v>
      </c>
      <c r="I11" s="27">
        <v>0</v>
      </c>
      <c r="J11" s="35">
        <v>0</v>
      </c>
      <c r="K11" s="27">
        <v>2</v>
      </c>
      <c r="L11" s="35">
        <v>11000</v>
      </c>
      <c r="M11" s="33">
        <f t="shared" si="0"/>
        <v>8800</v>
      </c>
      <c r="N11" s="34">
        <f t="shared" si="1"/>
        <v>58.180761406567861</v>
      </c>
      <c r="O11" s="33">
        <f t="shared" si="2"/>
        <v>1100</v>
      </c>
      <c r="P11" s="34">
        <f t="shared" si="3"/>
        <v>0</v>
      </c>
      <c r="Q11" s="33">
        <f t="shared" si="4"/>
        <v>550</v>
      </c>
      <c r="R11" s="34">
        <f t="shared" si="5"/>
        <v>22.916666666666668</v>
      </c>
      <c r="S11" s="33">
        <f t="shared" si="6"/>
        <v>550</v>
      </c>
      <c r="T11" s="33">
        <f t="shared" si="7"/>
        <v>9</v>
      </c>
      <c r="U11" s="33">
        <v>1</v>
      </c>
      <c r="V11" s="33">
        <v>8</v>
      </c>
      <c r="W11" s="34">
        <f t="shared" si="8"/>
        <v>23.239436619718308</v>
      </c>
      <c r="X11" s="34">
        <f t="shared" si="9"/>
        <v>104.33686469295283</v>
      </c>
      <c r="Y11" s="28"/>
    </row>
    <row r="12" spans="1:25" ht="63" customHeight="1">
      <c r="A12" s="18">
        <v>6</v>
      </c>
      <c r="B12" s="26" t="s">
        <v>34</v>
      </c>
      <c r="C12" s="27">
        <v>3728</v>
      </c>
      <c r="D12" s="27">
        <v>42079.7</v>
      </c>
      <c r="E12" s="27" t="s">
        <v>9</v>
      </c>
      <c r="F12" s="27">
        <v>32646</v>
      </c>
      <c r="G12" s="28">
        <v>3654.45</v>
      </c>
      <c r="H12" s="28" t="s">
        <v>374</v>
      </c>
      <c r="I12" s="27" t="s">
        <v>376</v>
      </c>
      <c r="J12" s="35">
        <v>0</v>
      </c>
      <c r="K12" s="27">
        <v>3</v>
      </c>
      <c r="L12" s="35">
        <v>11000</v>
      </c>
      <c r="M12" s="33">
        <f t="shared" si="0"/>
        <v>8800</v>
      </c>
      <c r="N12" s="34">
        <f t="shared" si="1"/>
        <v>119.17465852949724</v>
      </c>
      <c r="O12" s="33">
        <f t="shared" si="2"/>
        <v>1100</v>
      </c>
      <c r="P12" s="34">
        <f t="shared" si="3"/>
        <v>0</v>
      </c>
      <c r="Q12" s="33">
        <f t="shared" si="4"/>
        <v>550</v>
      </c>
      <c r="R12" s="34">
        <f t="shared" si="5"/>
        <v>34.375</v>
      </c>
      <c r="S12" s="33">
        <f t="shared" si="6"/>
        <v>550</v>
      </c>
      <c r="T12" s="33">
        <f t="shared" si="7"/>
        <v>0</v>
      </c>
      <c r="U12" s="33">
        <v>0</v>
      </c>
      <c r="V12" s="33">
        <v>0</v>
      </c>
      <c r="W12" s="34">
        <f t="shared" si="8"/>
        <v>0</v>
      </c>
      <c r="X12" s="34">
        <f t="shared" si="9"/>
        <v>153.54965852949724</v>
      </c>
      <c r="Y12" s="28"/>
    </row>
    <row r="13" spans="1:25" ht="50.25" customHeight="1">
      <c r="A13" s="18">
        <v>7</v>
      </c>
      <c r="B13" s="26" t="s">
        <v>36</v>
      </c>
      <c r="C13" s="27">
        <v>1374</v>
      </c>
      <c r="D13" s="27">
        <v>29059.56</v>
      </c>
      <c r="E13" s="27" t="s">
        <v>9</v>
      </c>
      <c r="F13" s="27">
        <v>32396.57</v>
      </c>
      <c r="G13" s="28">
        <v>166.02</v>
      </c>
      <c r="H13" s="28"/>
      <c r="I13" s="27" t="s">
        <v>376</v>
      </c>
      <c r="J13" s="35">
        <v>0</v>
      </c>
      <c r="K13" s="27">
        <v>0</v>
      </c>
      <c r="L13" s="35">
        <v>11000</v>
      </c>
      <c r="M13" s="33">
        <f t="shared" si="0"/>
        <v>8800</v>
      </c>
      <c r="N13" s="34">
        <f t="shared" si="1"/>
        <v>43.923278116826502</v>
      </c>
      <c r="O13" s="33">
        <f t="shared" si="2"/>
        <v>1100</v>
      </c>
      <c r="P13" s="34">
        <f t="shared" si="3"/>
        <v>0</v>
      </c>
      <c r="Q13" s="33">
        <f t="shared" si="4"/>
        <v>550</v>
      </c>
      <c r="R13" s="34">
        <f t="shared" si="5"/>
        <v>0</v>
      </c>
      <c r="S13" s="33">
        <f t="shared" si="6"/>
        <v>550</v>
      </c>
      <c r="T13" s="33">
        <f t="shared" si="7"/>
        <v>0</v>
      </c>
      <c r="U13" s="33">
        <v>0</v>
      </c>
      <c r="V13" s="33">
        <v>0</v>
      </c>
      <c r="W13" s="34">
        <f t="shared" si="8"/>
        <v>0</v>
      </c>
      <c r="X13" s="34">
        <f t="shared" si="9"/>
        <v>43.923278116826502</v>
      </c>
      <c r="Y13" s="27" t="s">
        <v>434</v>
      </c>
    </row>
    <row r="14" spans="1:25" ht="42.75" customHeight="1">
      <c r="A14" s="18">
        <v>8</v>
      </c>
      <c r="B14" s="26" t="s">
        <v>45</v>
      </c>
      <c r="C14" s="27">
        <v>3750</v>
      </c>
      <c r="D14" s="27">
        <v>25005.11</v>
      </c>
      <c r="E14" s="27" t="s">
        <v>9</v>
      </c>
      <c r="F14" s="27">
        <v>21628</v>
      </c>
      <c r="G14" s="28">
        <v>467.39</v>
      </c>
      <c r="H14" s="28" t="s">
        <v>375</v>
      </c>
      <c r="I14" s="27" t="s">
        <v>376</v>
      </c>
      <c r="J14" s="35">
        <v>0</v>
      </c>
      <c r="K14" s="27">
        <v>1</v>
      </c>
      <c r="L14" s="35">
        <v>11000</v>
      </c>
      <c r="M14" s="33">
        <f t="shared" si="0"/>
        <v>8800</v>
      </c>
      <c r="N14" s="34">
        <f t="shared" si="1"/>
        <v>119.87794245858763</v>
      </c>
      <c r="O14" s="33">
        <f t="shared" si="2"/>
        <v>1100</v>
      </c>
      <c r="P14" s="34">
        <f t="shared" si="3"/>
        <v>0</v>
      </c>
      <c r="Q14" s="33">
        <f t="shared" si="4"/>
        <v>550</v>
      </c>
      <c r="R14" s="34">
        <f t="shared" si="5"/>
        <v>11.458333333333334</v>
      </c>
      <c r="S14" s="33">
        <f t="shared" si="6"/>
        <v>550</v>
      </c>
      <c r="T14" s="33">
        <f t="shared" si="7"/>
        <v>5</v>
      </c>
      <c r="U14" s="33">
        <v>0</v>
      </c>
      <c r="V14" s="33">
        <v>5</v>
      </c>
      <c r="W14" s="34">
        <f t="shared" si="8"/>
        <v>12.910798122065728</v>
      </c>
      <c r="X14" s="34">
        <f t="shared" si="9"/>
        <v>144.2470739139867</v>
      </c>
      <c r="Y14" s="27" t="s">
        <v>434</v>
      </c>
    </row>
    <row r="15" spans="1:25" ht="33" customHeight="1">
      <c r="A15" s="18">
        <v>9</v>
      </c>
      <c r="B15" s="26" t="s">
        <v>53</v>
      </c>
      <c r="C15" s="27">
        <v>2922</v>
      </c>
      <c r="D15" s="27">
        <v>72604</v>
      </c>
      <c r="E15" s="27" t="s">
        <v>9</v>
      </c>
      <c r="F15" s="27">
        <v>12748</v>
      </c>
      <c r="G15" s="28">
        <v>662.15</v>
      </c>
      <c r="H15" s="28" t="s">
        <v>375</v>
      </c>
      <c r="I15" s="27" t="s">
        <v>376</v>
      </c>
      <c r="J15" s="35">
        <v>0</v>
      </c>
      <c r="K15" s="27">
        <v>1</v>
      </c>
      <c r="L15" s="35">
        <v>11000</v>
      </c>
      <c r="M15" s="33">
        <f t="shared" si="0"/>
        <v>8800</v>
      </c>
      <c r="N15" s="34">
        <f t="shared" si="1"/>
        <v>93.408892763731473</v>
      </c>
      <c r="O15" s="33">
        <f t="shared" si="2"/>
        <v>1100</v>
      </c>
      <c r="P15" s="34">
        <f t="shared" si="3"/>
        <v>0</v>
      </c>
      <c r="Q15" s="33">
        <f t="shared" si="4"/>
        <v>550</v>
      </c>
      <c r="R15" s="34">
        <f t="shared" si="5"/>
        <v>11.458333333333334</v>
      </c>
      <c r="S15" s="33">
        <f t="shared" si="6"/>
        <v>550</v>
      </c>
      <c r="T15" s="33">
        <f t="shared" si="7"/>
        <v>0</v>
      </c>
      <c r="U15" s="33">
        <v>0</v>
      </c>
      <c r="V15" s="33">
        <v>0</v>
      </c>
      <c r="W15" s="34">
        <f t="shared" si="8"/>
        <v>0</v>
      </c>
      <c r="X15" s="34">
        <f t="shared" si="9"/>
        <v>104.8672260970648</v>
      </c>
    </row>
    <row r="16" spans="1:25" ht="45" customHeight="1">
      <c r="A16" s="18">
        <v>10</v>
      </c>
      <c r="B16" s="26" t="s">
        <v>55</v>
      </c>
      <c r="C16" s="27">
        <v>3643</v>
      </c>
      <c r="D16" s="27">
        <v>69333</v>
      </c>
      <c r="E16" s="27" t="s">
        <v>9</v>
      </c>
      <c r="F16" s="27">
        <v>32905</v>
      </c>
      <c r="G16" s="28">
        <v>1094</v>
      </c>
      <c r="H16" s="28"/>
      <c r="I16" s="27" t="s">
        <v>376</v>
      </c>
      <c r="J16" s="35">
        <v>0</v>
      </c>
      <c r="K16" s="27">
        <v>0</v>
      </c>
      <c r="L16" s="35">
        <v>11000</v>
      </c>
      <c r="M16" s="33">
        <f t="shared" si="0"/>
        <v>8800</v>
      </c>
      <c r="N16" s="34">
        <f t="shared" si="1"/>
        <v>116.45742516710258</v>
      </c>
      <c r="O16" s="33">
        <f t="shared" si="2"/>
        <v>1100</v>
      </c>
      <c r="P16" s="34">
        <f t="shared" si="3"/>
        <v>0</v>
      </c>
      <c r="Q16" s="33">
        <f t="shared" si="4"/>
        <v>550</v>
      </c>
      <c r="R16" s="34">
        <f t="shared" si="5"/>
        <v>0</v>
      </c>
      <c r="S16" s="33">
        <f t="shared" si="6"/>
        <v>550</v>
      </c>
      <c r="T16" s="33">
        <f t="shared" si="7"/>
        <v>0</v>
      </c>
      <c r="U16" s="33">
        <v>0</v>
      </c>
      <c r="V16" s="33">
        <v>0</v>
      </c>
      <c r="W16" s="34">
        <f t="shared" si="8"/>
        <v>0</v>
      </c>
      <c r="X16" s="34">
        <f t="shared" si="9"/>
        <v>116.45742516710258</v>
      </c>
      <c r="Y16" s="28"/>
    </row>
    <row r="17" spans="1:25" ht="51" customHeight="1">
      <c r="A17" s="18">
        <v>11</v>
      </c>
      <c r="B17" s="26" t="s">
        <v>56</v>
      </c>
      <c r="C17" s="27">
        <v>7609</v>
      </c>
      <c r="D17" s="27">
        <v>166810</v>
      </c>
      <c r="E17" s="27" t="s">
        <v>9</v>
      </c>
      <c r="F17" s="27">
        <v>81454</v>
      </c>
      <c r="G17" s="28">
        <v>876</v>
      </c>
      <c r="H17" s="28"/>
      <c r="I17" s="27" t="s">
        <v>376</v>
      </c>
      <c r="J17" s="35">
        <v>0</v>
      </c>
      <c r="K17" s="27">
        <v>0</v>
      </c>
      <c r="L17" s="35">
        <v>11000</v>
      </c>
      <c r="M17" s="33">
        <f t="shared" si="0"/>
        <v>8800</v>
      </c>
      <c r="N17" s="34">
        <f t="shared" si="1"/>
        <v>243.24033711130485</v>
      </c>
      <c r="O17" s="33">
        <f t="shared" si="2"/>
        <v>1100</v>
      </c>
      <c r="P17" s="34">
        <f t="shared" si="3"/>
        <v>0</v>
      </c>
      <c r="Q17" s="33">
        <f t="shared" si="4"/>
        <v>550</v>
      </c>
      <c r="R17" s="34">
        <f t="shared" si="5"/>
        <v>0</v>
      </c>
      <c r="S17" s="33">
        <f t="shared" si="6"/>
        <v>550</v>
      </c>
      <c r="T17" s="33">
        <f t="shared" si="7"/>
        <v>3</v>
      </c>
      <c r="U17" s="33">
        <v>0</v>
      </c>
      <c r="V17" s="33">
        <v>3</v>
      </c>
      <c r="W17" s="34">
        <f t="shared" si="8"/>
        <v>7.746478873239437</v>
      </c>
      <c r="X17" s="34">
        <f t="shared" si="9"/>
        <v>250.98681598454428</v>
      </c>
      <c r="Y17" s="28"/>
    </row>
    <row r="18" spans="1:25" ht="48" customHeight="1">
      <c r="A18" s="18">
        <v>12</v>
      </c>
      <c r="B18" s="26" t="s">
        <v>377</v>
      </c>
      <c r="C18" s="27">
        <v>7940</v>
      </c>
      <c r="D18" s="27">
        <v>132000</v>
      </c>
      <c r="E18" s="27" t="s">
        <v>9</v>
      </c>
      <c r="F18" s="27">
        <v>53870</v>
      </c>
      <c r="G18" s="28">
        <v>1901.8</v>
      </c>
      <c r="H18" s="28"/>
      <c r="I18" s="27" t="s">
        <v>376</v>
      </c>
      <c r="J18" s="35">
        <v>0</v>
      </c>
      <c r="K18" s="27">
        <v>0</v>
      </c>
      <c r="L18" s="35">
        <v>11000</v>
      </c>
      <c r="M18" s="33">
        <f t="shared" si="0"/>
        <v>8800</v>
      </c>
      <c r="N18" s="34">
        <f t="shared" si="1"/>
        <v>253.82156349898284</v>
      </c>
      <c r="O18" s="33">
        <f t="shared" si="2"/>
        <v>1100</v>
      </c>
      <c r="P18" s="34">
        <f t="shared" si="3"/>
        <v>0</v>
      </c>
      <c r="Q18" s="33">
        <f t="shared" si="4"/>
        <v>550</v>
      </c>
      <c r="R18" s="34">
        <f t="shared" si="5"/>
        <v>0</v>
      </c>
      <c r="S18" s="33">
        <f t="shared" si="6"/>
        <v>550</v>
      </c>
      <c r="T18" s="33">
        <f t="shared" si="7"/>
        <v>6</v>
      </c>
      <c r="U18" s="33">
        <v>2</v>
      </c>
      <c r="V18" s="33">
        <v>4</v>
      </c>
      <c r="W18" s="34">
        <f t="shared" si="8"/>
        <v>15.492957746478874</v>
      </c>
      <c r="X18" s="34">
        <f t="shared" si="9"/>
        <v>269.31452124546172</v>
      </c>
      <c r="Y18" s="28"/>
    </row>
    <row r="19" spans="1:25" ht="43.5" customHeight="1">
      <c r="A19" s="18">
        <v>13</v>
      </c>
      <c r="B19" s="26" t="s">
        <v>65</v>
      </c>
      <c r="C19" s="27">
        <v>4923</v>
      </c>
      <c r="D19" s="27">
        <v>40632</v>
      </c>
      <c r="E19" s="27" t="s">
        <v>9</v>
      </c>
      <c r="F19" s="27">
        <v>16850</v>
      </c>
      <c r="G19" s="28">
        <v>813.86</v>
      </c>
      <c r="H19" s="27" t="s">
        <v>374</v>
      </c>
      <c r="I19" s="27" t="s">
        <v>376</v>
      </c>
      <c r="J19" s="35">
        <v>0</v>
      </c>
      <c r="K19" s="27">
        <v>2</v>
      </c>
      <c r="L19" s="35">
        <v>11000</v>
      </c>
      <c r="M19" s="33">
        <f t="shared" si="0"/>
        <v>8800</v>
      </c>
      <c r="N19" s="34">
        <f t="shared" si="1"/>
        <v>157.37576285963382</v>
      </c>
      <c r="O19" s="33">
        <f t="shared" si="2"/>
        <v>1100</v>
      </c>
      <c r="P19" s="34">
        <f t="shared" si="3"/>
        <v>0</v>
      </c>
      <c r="Q19" s="33">
        <f t="shared" si="4"/>
        <v>550</v>
      </c>
      <c r="R19" s="34">
        <f t="shared" si="5"/>
        <v>22.916666666666668</v>
      </c>
      <c r="S19" s="33">
        <f t="shared" si="6"/>
        <v>550</v>
      </c>
      <c r="T19" s="33">
        <f t="shared" si="7"/>
        <v>0</v>
      </c>
      <c r="U19" s="33">
        <v>0</v>
      </c>
      <c r="V19" s="33">
        <v>0</v>
      </c>
      <c r="W19" s="34">
        <f t="shared" si="8"/>
        <v>0</v>
      </c>
      <c r="X19" s="34">
        <f t="shared" si="9"/>
        <v>180.29242952630048</v>
      </c>
      <c r="Y19" s="27" t="s">
        <v>434</v>
      </c>
    </row>
    <row r="20" spans="1:25" ht="47.25" customHeight="1">
      <c r="A20" s="18">
        <v>14</v>
      </c>
      <c r="B20" s="26" t="s">
        <v>78</v>
      </c>
      <c r="C20" s="27">
        <v>1283</v>
      </c>
      <c r="D20" s="27">
        <v>110000</v>
      </c>
      <c r="E20" s="27" t="s">
        <v>9</v>
      </c>
      <c r="F20" s="27">
        <v>0</v>
      </c>
      <c r="G20" s="28">
        <v>392</v>
      </c>
      <c r="H20" s="27"/>
      <c r="I20" s="27" t="s">
        <v>376</v>
      </c>
      <c r="J20" s="35">
        <v>0</v>
      </c>
      <c r="K20" s="27">
        <v>0</v>
      </c>
      <c r="L20" s="35">
        <v>11000</v>
      </c>
      <c r="M20" s="33">
        <f t="shared" si="0"/>
        <v>8800</v>
      </c>
      <c r="N20" s="34">
        <f t="shared" si="1"/>
        <v>41.014240046498109</v>
      </c>
      <c r="O20" s="33">
        <f t="shared" si="2"/>
        <v>1100</v>
      </c>
      <c r="P20" s="34">
        <f t="shared" si="3"/>
        <v>0</v>
      </c>
      <c r="Q20" s="33">
        <f t="shared" si="4"/>
        <v>550</v>
      </c>
      <c r="R20" s="34">
        <f t="shared" si="5"/>
        <v>0</v>
      </c>
      <c r="S20" s="33">
        <f t="shared" si="6"/>
        <v>550</v>
      </c>
      <c r="T20" s="33">
        <f t="shared" si="7"/>
        <v>0</v>
      </c>
      <c r="U20" s="33">
        <v>0</v>
      </c>
      <c r="V20" s="33">
        <v>0</v>
      </c>
      <c r="W20" s="34">
        <f t="shared" si="8"/>
        <v>0</v>
      </c>
      <c r="X20" s="34">
        <f t="shared" si="9"/>
        <v>41.014240046498109</v>
      </c>
      <c r="Y20" s="28"/>
    </row>
    <row r="21" spans="1:25" ht="46.5" customHeight="1">
      <c r="A21" s="18">
        <v>15</v>
      </c>
      <c r="B21" s="26" t="s">
        <v>102</v>
      </c>
      <c r="C21" s="27">
        <v>1815</v>
      </c>
      <c r="D21" s="27">
        <v>193004</v>
      </c>
      <c r="E21" s="27" t="s">
        <v>9</v>
      </c>
      <c r="F21" s="27">
        <v>25954</v>
      </c>
      <c r="G21" s="28">
        <v>325</v>
      </c>
      <c r="H21" s="27" t="s">
        <v>375</v>
      </c>
      <c r="I21" s="27" t="s">
        <v>376</v>
      </c>
      <c r="J21" s="35">
        <v>0</v>
      </c>
      <c r="K21" s="27">
        <v>0</v>
      </c>
      <c r="L21" s="35">
        <v>11000</v>
      </c>
      <c r="M21" s="33">
        <f t="shared" si="0"/>
        <v>8800</v>
      </c>
      <c r="N21" s="34">
        <f t="shared" si="1"/>
        <v>58.020924149956407</v>
      </c>
      <c r="O21" s="33">
        <f t="shared" si="2"/>
        <v>1100</v>
      </c>
      <c r="P21" s="34">
        <f t="shared" si="3"/>
        <v>0</v>
      </c>
      <c r="Q21" s="33">
        <f t="shared" si="4"/>
        <v>550</v>
      </c>
      <c r="R21" s="34">
        <f t="shared" si="5"/>
        <v>0</v>
      </c>
      <c r="S21" s="33">
        <f t="shared" si="6"/>
        <v>550</v>
      </c>
      <c r="T21" s="33">
        <f t="shared" si="7"/>
        <v>0</v>
      </c>
      <c r="U21" s="33">
        <v>0</v>
      </c>
      <c r="V21" s="33">
        <v>0</v>
      </c>
      <c r="W21" s="34">
        <f t="shared" si="8"/>
        <v>0</v>
      </c>
      <c r="X21" s="34">
        <f t="shared" si="9"/>
        <v>58.020924149956407</v>
      </c>
      <c r="Y21" s="28"/>
    </row>
    <row r="22" spans="1:25" ht="47.25" customHeight="1">
      <c r="A22" s="18">
        <v>16</v>
      </c>
      <c r="B22" s="26" t="s">
        <v>108</v>
      </c>
      <c r="C22" s="27">
        <v>3884</v>
      </c>
      <c r="D22" s="27">
        <v>105600</v>
      </c>
      <c r="E22" s="27" t="s">
        <v>9</v>
      </c>
      <c r="F22" s="27">
        <v>71244</v>
      </c>
      <c r="G22" s="28">
        <v>927</v>
      </c>
      <c r="H22" s="27" t="s">
        <v>374</v>
      </c>
      <c r="I22" s="27" t="s">
        <v>376</v>
      </c>
      <c r="J22" s="35">
        <v>0</v>
      </c>
      <c r="K22" s="27">
        <v>1</v>
      </c>
      <c r="L22" s="35">
        <v>11000</v>
      </c>
      <c r="M22" s="33">
        <f t="shared" si="0"/>
        <v>8800</v>
      </c>
      <c r="N22" s="34">
        <f t="shared" si="1"/>
        <v>124.16158093577448</v>
      </c>
      <c r="O22" s="33">
        <f t="shared" si="2"/>
        <v>1100</v>
      </c>
      <c r="P22" s="34">
        <f t="shared" si="3"/>
        <v>0</v>
      </c>
      <c r="Q22" s="33">
        <f t="shared" si="4"/>
        <v>550</v>
      </c>
      <c r="R22" s="34">
        <f t="shared" si="5"/>
        <v>11.458333333333334</v>
      </c>
      <c r="S22" s="33">
        <f t="shared" si="6"/>
        <v>550</v>
      </c>
      <c r="T22" s="33">
        <f t="shared" si="7"/>
        <v>1</v>
      </c>
      <c r="U22" s="33">
        <v>0</v>
      </c>
      <c r="V22" s="33">
        <v>1</v>
      </c>
      <c r="W22" s="34">
        <f t="shared" si="8"/>
        <v>2.5821596244131455</v>
      </c>
      <c r="X22" s="34">
        <f t="shared" si="9"/>
        <v>138.20207389352097</v>
      </c>
      <c r="Y22" s="28"/>
    </row>
    <row r="23" spans="1:25" ht="42" customHeight="1">
      <c r="A23" s="18">
        <v>17</v>
      </c>
      <c r="B23" s="26" t="s">
        <v>110</v>
      </c>
      <c r="C23" s="27">
        <v>3287</v>
      </c>
      <c r="D23" s="27">
        <v>134400</v>
      </c>
      <c r="E23" s="27" t="s">
        <v>9</v>
      </c>
      <c r="F23" s="27">
        <v>76200</v>
      </c>
      <c r="G23" s="28">
        <v>1208.93</v>
      </c>
      <c r="H23" s="27"/>
      <c r="I23" s="27" t="s">
        <v>376</v>
      </c>
      <c r="J23" s="35">
        <v>0</v>
      </c>
      <c r="K23" s="27">
        <v>0</v>
      </c>
      <c r="L23" s="35">
        <v>11000</v>
      </c>
      <c r="M23" s="33">
        <f t="shared" si="0"/>
        <v>8800</v>
      </c>
      <c r="N23" s="34">
        <f t="shared" si="1"/>
        <v>105.07701249636733</v>
      </c>
      <c r="O23" s="33">
        <f t="shared" si="2"/>
        <v>1100</v>
      </c>
      <c r="P23" s="34">
        <f t="shared" si="3"/>
        <v>0</v>
      </c>
      <c r="Q23" s="33">
        <f t="shared" si="4"/>
        <v>550</v>
      </c>
      <c r="R23" s="34">
        <f t="shared" si="5"/>
        <v>0</v>
      </c>
      <c r="S23" s="33">
        <f t="shared" si="6"/>
        <v>550</v>
      </c>
      <c r="T23" s="33">
        <f t="shared" si="7"/>
        <v>0</v>
      </c>
      <c r="U23" s="33">
        <v>0</v>
      </c>
      <c r="V23" s="33">
        <v>0</v>
      </c>
      <c r="W23" s="34">
        <f t="shared" si="8"/>
        <v>0</v>
      </c>
      <c r="X23" s="34">
        <f t="shared" si="9"/>
        <v>105.07701249636733</v>
      </c>
      <c r="Y23" s="28"/>
    </row>
    <row r="24" spans="1:25" ht="41.25" customHeight="1">
      <c r="A24" s="18">
        <v>18</v>
      </c>
      <c r="B24" s="26" t="s">
        <v>116</v>
      </c>
      <c r="C24" s="27">
        <v>4465</v>
      </c>
      <c r="D24" s="27">
        <v>161196</v>
      </c>
      <c r="E24" s="27" t="s">
        <v>9</v>
      </c>
      <c r="F24" s="27">
        <v>39001</v>
      </c>
      <c r="G24" s="28">
        <v>2218.42</v>
      </c>
      <c r="H24" s="27" t="s">
        <v>375</v>
      </c>
      <c r="I24" s="27" t="s">
        <v>376</v>
      </c>
      <c r="J24" s="35">
        <v>0</v>
      </c>
      <c r="K24" s="27">
        <v>2</v>
      </c>
      <c r="L24" s="35">
        <v>11000</v>
      </c>
      <c r="M24" s="33">
        <f t="shared" si="0"/>
        <v>8800</v>
      </c>
      <c r="N24" s="34">
        <f t="shared" si="1"/>
        <v>142.734670154025</v>
      </c>
      <c r="O24" s="33">
        <f t="shared" si="2"/>
        <v>1100</v>
      </c>
      <c r="P24" s="34">
        <f t="shared" si="3"/>
        <v>0</v>
      </c>
      <c r="Q24" s="33">
        <f t="shared" si="4"/>
        <v>550</v>
      </c>
      <c r="R24" s="34">
        <f t="shared" si="5"/>
        <v>22.916666666666668</v>
      </c>
      <c r="S24" s="33">
        <f t="shared" si="6"/>
        <v>550</v>
      </c>
      <c r="T24" s="33">
        <f t="shared" si="7"/>
        <v>0</v>
      </c>
      <c r="U24" s="33">
        <v>0</v>
      </c>
      <c r="V24" s="33">
        <v>0</v>
      </c>
      <c r="W24" s="34">
        <f t="shared" si="8"/>
        <v>0</v>
      </c>
      <c r="X24" s="34">
        <f t="shared" si="9"/>
        <v>165.65133682069165</v>
      </c>
      <c r="Y24" s="28"/>
    </row>
    <row r="25" spans="1:25" ht="39" customHeight="1">
      <c r="A25" s="18">
        <v>19</v>
      </c>
      <c r="B25" s="26" t="s">
        <v>127</v>
      </c>
      <c r="C25" s="27">
        <v>6273</v>
      </c>
      <c r="D25" s="27">
        <v>237920</v>
      </c>
      <c r="E25" s="27" t="s">
        <v>9</v>
      </c>
      <c r="F25" s="27">
        <v>112230.39999999999</v>
      </c>
      <c r="G25" s="28">
        <v>1569</v>
      </c>
      <c r="H25" s="27" t="s">
        <v>374</v>
      </c>
      <c r="I25" s="27" t="s">
        <v>376</v>
      </c>
      <c r="J25" s="35">
        <v>0</v>
      </c>
      <c r="K25" s="27">
        <v>2</v>
      </c>
      <c r="L25" s="35">
        <v>11000</v>
      </c>
      <c r="M25" s="33">
        <f t="shared" si="0"/>
        <v>8800</v>
      </c>
      <c r="N25" s="34">
        <f t="shared" si="1"/>
        <v>200.53182214472537</v>
      </c>
      <c r="O25" s="33">
        <f t="shared" si="2"/>
        <v>1100</v>
      </c>
      <c r="P25" s="34">
        <f t="shared" si="3"/>
        <v>0</v>
      </c>
      <c r="Q25" s="33">
        <f t="shared" si="4"/>
        <v>550</v>
      </c>
      <c r="R25" s="34">
        <f t="shared" si="5"/>
        <v>22.916666666666668</v>
      </c>
      <c r="S25" s="33">
        <f t="shared" si="6"/>
        <v>550</v>
      </c>
      <c r="T25" s="33">
        <f t="shared" si="7"/>
        <v>0</v>
      </c>
      <c r="U25" s="33">
        <v>0</v>
      </c>
      <c r="V25" s="33">
        <v>0</v>
      </c>
      <c r="W25" s="34">
        <f t="shared" si="8"/>
        <v>0</v>
      </c>
      <c r="X25" s="34">
        <f t="shared" si="9"/>
        <v>223.44848881139202</v>
      </c>
      <c r="Y25" s="28"/>
    </row>
    <row r="26" spans="1:25" ht="43.5" customHeight="1">
      <c r="A26" s="18">
        <v>20</v>
      </c>
      <c r="B26" s="26" t="s">
        <v>128</v>
      </c>
      <c r="C26" s="27">
        <v>3301</v>
      </c>
      <c r="D26" s="27">
        <v>66681.350000000006</v>
      </c>
      <c r="E26" s="27" t="s">
        <v>9</v>
      </c>
      <c r="F26" s="27">
        <v>30170</v>
      </c>
      <c r="G26" s="28">
        <v>1756.22</v>
      </c>
      <c r="H26" s="27" t="s">
        <v>375</v>
      </c>
      <c r="I26" s="27" t="s">
        <v>376</v>
      </c>
      <c r="J26" s="35">
        <v>0</v>
      </c>
      <c r="K26" s="27">
        <v>0</v>
      </c>
      <c r="L26" s="35">
        <v>11000</v>
      </c>
      <c r="M26" s="33">
        <f t="shared" si="0"/>
        <v>8800</v>
      </c>
      <c r="N26" s="34">
        <f t="shared" si="1"/>
        <v>105.52455681487939</v>
      </c>
      <c r="O26" s="33">
        <f t="shared" si="2"/>
        <v>1100</v>
      </c>
      <c r="P26" s="34">
        <f t="shared" si="3"/>
        <v>0</v>
      </c>
      <c r="Q26" s="33">
        <f t="shared" si="4"/>
        <v>550</v>
      </c>
      <c r="R26" s="34">
        <f t="shared" si="5"/>
        <v>0</v>
      </c>
      <c r="S26" s="33">
        <f t="shared" si="6"/>
        <v>550</v>
      </c>
      <c r="T26" s="33">
        <f t="shared" si="7"/>
        <v>9</v>
      </c>
      <c r="U26" s="33">
        <v>2</v>
      </c>
      <c r="V26" s="33">
        <v>7</v>
      </c>
      <c r="W26" s="34">
        <f t="shared" si="8"/>
        <v>23.239436619718308</v>
      </c>
      <c r="X26" s="34">
        <f t="shared" si="9"/>
        <v>128.76399343459769</v>
      </c>
      <c r="Y26" s="28"/>
    </row>
    <row r="27" spans="1:25" ht="50.25" customHeight="1">
      <c r="A27" s="18">
        <v>21</v>
      </c>
      <c r="B27" s="26" t="s">
        <v>143</v>
      </c>
      <c r="C27" s="27">
        <v>2464</v>
      </c>
      <c r="D27" s="27">
        <v>81345</v>
      </c>
      <c r="E27" s="27" t="s">
        <v>9</v>
      </c>
      <c r="F27" s="27">
        <v>49467</v>
      </c>
      <c r="G27" s="28">
        <v>831</v>
      </c>
      <c r="H27" s="27"/>
      <c r="I27" s="27" t="s">
        <v>376</v>
      </c>
      <c r="J27" s="35">
        <v>0</v>
      </c>
      <c r="K27" s="27">
        <v>0</v>
      </c>
      <c r="L27" s="35">
        <v>11000</v>
      </c>
      <c r="M27" s="33">
        <f t="shared" si="0"/>
        <v>8800</v>
      </c>
      <c r="N27" s="34">
        <f t="shared" si="1"/>
        <v>78.767800058122646</v>
      </c>
      <c r="O27" s="33">
        <f t="shared" si="2"/>
        <v>1100</v>
      </c>
      <c r="P27" s="34">
        <f t="shared" si="3"/>
        <v>0</v>
      </c>
      <c r="Q27" s="33">
        <f t="shared" si="4"/>
        <v>550</v>
      </c>
      <c r="R27" s="34">
        <f t="shared" si="5"/>
        <v>0</v>
      </c>
      <c r="S27" s="33">
        <f t="shared" si="6"/>
        <v>550</v>
      </c>
      <c r="T27" s="33">
        <f t="shared" si="7"/>
        <v>0</v>
      </c>
      <c r="U27" s="33">
        <v>0</v>
      </c>
      <c r="V27" s="33">
        <v>0</v>
      </c>
      <c r="W27" s="34">
        <f t="shared" si="8"/>
        <v>0</v>
      </c>
      <c r="X27" s="34">
        <f t="shared" si="9"/>
        <v>78.767800058122646</v>
      </c>
      <c r="Y27" s="28"/>
    </row>
    <row r="28" spans="1:25" ht="43.5" customHeight="1">
      <c r="A28" s="18">
        <v>22</v>
      </c>
      <c r="B28" s="26" t="s">
        <v>149</v>
      </c>
      <c r="C28" s="27">
        <v>1315</v>
      </c>
      <c r="D28" s="27">
        <v>95031.22</v>
      </c>
      <c r="E28" s="27" t="s">
        <v>9</v>
      </c>
      <c r="F28" s="27">
        <v>44758.81</v>
      </c>
      <c r="G28" s="28">
        <v>1110</v>
      </c>
      <c r="H28" s="27"/>
      <c r="I28" s="27" t="s">
        <v>376</v>
      </c>
      <c r="J28" s="35">
        <v>0</v>
      </c>
      <c r="K28" s="27">
        <v>0</v>
      </c>
      <c r="L28" s="35">
        <v>11000</v>
      </c>
      <c r="M28" s="33">
        <f t="shared" si="0"/>
        <v>8800</v>
      </c>
      <c r="N28" s="34">
        <f t="shared" si="1"/>
        <v>42.037198488811391</v>
      </c>
      <c r="O28" s="33">
        <f t="shared" si="2"/>
        <v>1100</v>
      </c>
      <c r="P28" s="34">
        <f t="shared" si="3"/>
        <v>0</v>
      </c>
      <c r="Q28" s="33">
        <f t="shared" si="4"/>
        <v>550</v>
      </c>
      <c r="R28" s="34">
        <f t="shared" si="5"/>
        <v>0</v>
      </c>
      <c r="S28" s="33">
        <f t="shared" si="6"/>
        <v>550</v>
      </c>
      <c r="T28" s="33">
        <f t="shared" si="7"/>
        <v>0</v>
      </c>
      <c r="U28" s="33">
        <v>0</v>
      </c>
      <c r="V28" s="33">
        <v>0</v>
      </c>
      <c r="W28" s="34">
        <f t="shared" si="8"/>
        <v>0</v>
      </c>
      <c r="X28" s="34">
        <f t="shared" si="9"/>
        <v>42.037198488811391</v>
      </c>
      <c r="Y28" s="28"/>
    </row>
    <row r="29" spans="1:25" ht="48.75" customHeight="1">
      <c r="A29" s="18">
        <v>23</v>
      </c>
      <c r="B29" s="26" t="s">
        <v>151</v>
      </c>
      <c r="C29" s="27">
        <v>3700</v>
      </c>
      <c r="D29" s="27">
        <v>111888</v>
      </c>
      <c r="E29" s="27" t="s">
        <v>9</v>
      </c>
      <c r="F29" s="27">
        <v>56983</v>
      </c>
      <c r="G29" s="28">
        <v>2150</v>
      </c>
      <c r="H29" s="27" t="s">
        <v>375</v>
      </c>
      <c r="I29" s="27" t="s">
        <v>376</v>
      </c>
      <c r="J29" s="35">
        <v>0</v>
      </c>
      <c r="K29" s="27">
        <v>0</v>
      </c>
      <c r="L29" s="35">
        <v>11000</v>
      </c>
      <c r="M29" s="33">
        <f t="shared" si="0"/>
        <v>8800</v>
      </c>
      <c r="N29" s="34">
        <f t="shared" si="1"/>
        <v>118.27956989247312</v>
      </c>
      <c r="O29" s="33">
        <f t="shared" si="2"/>
        <v>1100</v>
      </c>
      <c r="P29" s="34">
        <f t="shared" si="3"/>
        <v>0</v>
      </c>
      <c r="Q29" s="33">
        <f t="shared" si="4"/>
        <v>550</v>
      </c>
      <c r="R29" s="34">
        <f t="shared" si="5"/>
        <v>0</v>
      </c>
      <c r="S29" s="33">
        <f t="shared" si="6"/>
        <v>550</v>
      </c>
      <c r="T29" s="33">
        <f t="shared" si="7"/>
        <v>2</v>
      </c>
      <c r="U29" s="33">
        <v>2</v>
      </c>
      <c r="V29" s="33"/>
      <c r="W29" s="34">
        <f t="shared" si="8"/>
        <v>5.164319248826291</v>
      </c>
      <c r="X29" s="34">
        <f t="shared" si="9"/>
        <v>123.44388914129941</v>
      </c>
      <c r="Y29" s="28"/>
    </row>
    <row r="30" spans="1:25" ht="42" customHeight="1">
      <c r="A30" s="18">
        <v>24</v>
      </c>
      <c r="B30" s="26" t="s">
        <v>157</v>
      </c>
      <c r="C30" s="27">
        <v>2495</v>
      </c>
      <c r="D30" s="27">
        <v>66700</v>
      </c>
      <c r="E30" s="27" t="s">
        <v>9</v>
      </c>
      <c r="F30" s="27">
        <v>42578</v>
      </c>
      <c r="G30" s="28">
        <v>1500</v>
      </c>
      <c r="H30" s="27" t="s">
        <v>375</v>
      </c>
      <c r="I30" s="27" t="s">
        <v>376</v>
      </c>
      <c r="J30" s="35">
        <v>0</v>
      </c>
      <c r="K30" s="27">
        <v>0</v>
      </c>
      <c r="L30" s="35">
        <v>11000</v>
      </c>
      <c r="M30" s="33">
        <f t="shared" si="0"/>
        <v>8800</v>
      </c>
      <c r="N30" s="34">
        <f t="shared" si="1"/>
        <v>79.758791049113626</v>
      </c>
      <c r="O30" s="33">
        <f t="shared" si="2"/>
        <v>1100</v>
      </c>
      <c r="P30" s="34">
        <f t="shared" si="3"/>
        <v>0</v>
      </c>
      <c r="Q30" s="33">
        <f t="shared" si="4"/>
        <v>550</v>
      </c>
      <c r="R30" s="34">
        <f t="shared" si="5"/>
        <v>0</v>
      </c>
      <c r="S30" s="33">
        <f t="shared" si="6"/>
        <v>550</v>
      </c>
      <c r="T30" s="33">
        <f t="shared" si="7"/>
        <v>0</v>
      </c>
      <c r="U30" s="33">
        <v>0</v>
      </c>
      <c r="V30" s="33">
        <v>0</v>
      </c>
      <c r="W30" s="34">
        <f t="shared" si="8"/>
        <v>0</v>
      </c>
      <c r="X30" s="34">
        <f t="shared" si="9"/>
        <v>79.758791049113626</v>
      </c>
      <c r="Y30" s="28"/>
    </row>
    <row r="31" spans="1:25" ht="41.25" customHeight="1">
      <c r="A31" s="18">
        <v>25</v>
      </c>
      <c r="B31" s="26" t="s">
        <v>159</v>
      </c>
      <c r="C31" s="27">
        <v>1488</v>
      </c>
      <c r="D31" s="27">
        <v>58201</v>
      </c>
      <c r="E31" s="27" t="s">
        <v>9</v>
      </c>
      <c r="F31" s="27">
        <v>18245</v>
      </c>
      <c r="G31" s="28">
        <v>392</v>
      </c>
      <c r="H31" s="27"/>
      <c r="I31" s="27" t="s">
        <v>376</v>
      </c>
      <c r="J31" s="35">
        <v>0</v>
      </c>
      <c r="K31" s="27">
        <v>0</v>
      </c>
      <c r="L31" s="35">
        <v>11000</v>
      </c>
      <c r="M31" s="33">
        <f t="shared" si="0"/>
        <v>8800</v>
      </c>
      <c r="N31" s="34">
        <f t="shared" si="1"/>
        <v>47.567567567567565</v>
      </c>
      <c r="O31" s="33">
        <f t="shared" si="2"/>
        <v>1100</v>
      </c>
      <c r="P31" s="34">
        <f t="shared" si="3"/>
        <v>0</v>
      </c>
      <c r="Q31" s="33">
        <f t="shared" si="4"/>
        <v>550</v>
      </c>
      <c r="R31" s="34">
        <f t="shared" si="5"/>
        <v>0</v>
      </c>
      <c r="S31" s="33">
        <f t="shared" si="6"/>
        <v>550</v>
      </c>
      <c r="T31" s="33">
        <f t="shared" si="7"/>
        <v>0</v>
      </c>
      <c r="U31" s="33">
        <v>0</v>
      </c>
      <c r="V31" s="33">
        <v>0</v>
      </c>
      <c r="W31" s="34">
        <f t="shared" si="8"/>
        <v>0</v>
      </c>
      <c r="X31" s="34">
        <f t="shared" si="9"/>
        <v>47.567567567567565</v>
      </c>
      <c r="Y31" s="28"/>
    </row>
    <row r="32" spans="1:25" ht="45.75" customHeight="1">
      <c r="A32" s="18">
        <v>26</v>
      </c>
      <c r="B32" s="26" t="s">
        <v>161</v>
      </c>
      <c r="C32" s="27">
        <v>11491</v>
      </c>
      <c r="D32" s="27">
        <v>419535</v>
      </c>
      <c r="E32" s="27" t="s">
        <v>9</v>
      </c>
      <c r="F32" s="27">
        <v>113962</v>
      </c>
      <c r="G32" s="28">
        <v>6217</v>
      </c>
      <c r="H32" s="27" t="s">
        <v>375</v>
      </c>
      <c r="I32" s="27" t="s">
        <v>376</v>
      </c>
      <c r="J32" s="35">
        <v>0</v>
      </c>
      <c r="K32" s="27">
        <v>1</v>
      </c>
      <c r="L32" s="35">
        <v>11000</v>
      </c>
      <c r="M32" s="33">
        <f t="shared" si="0"/>
        <v>8800</v>
      </c>
      <c r="N32" s="34">
        <f t="shared" si="1"/>
        <v>367.33798314443476</v>
      </c>
      <c r="O32" s="33">
        <f t="shared" si="2"/>
        <v>1100</v>
      </c>
      <c r="P32" s="34">
        <f t="shared" si="3"/>
        <v>0</v>
      </c>
      <c r="Q32" s="33">
        <f t="shared" si="4"/>
        <v>550</v>
      </c>
      <c r="R32" s="34">
        <f t="shared" si="5"/>
        <v>11.458333333333334</v>
      </c>
      <c r="S32" s="33">
        <f t="shared" si="6"/>
        <v>550</v>
      </c>
      <c r="T32" s="33">
        <f t="shared" si="7"/>
        <v>20</v>
      </c>
      <c r="U32" s="33">
        <v>4</v>
      </c>
      <c r="V32" s="33">
        <v>16</v>
      </c>
      <c r="W32" s="34">
        <f t="shared" si="8"/>
        <v>51.643192488262912</v>
      </c>
      <c r="X32" s="34">
        <f t="shared" si="9"/>
        <v>430.43950896603098</v>
      </c>
      <c r="Y32" s="28"/>
    </row>
    <row r="33" spans="1:25" ht="33.75" customHeight="1">
      <c r="A33" s="18">
        <v>27</v>
      </c>
      <c r="B33" s="26" t="s">
        <v>162</v>
      </c>
      <c r="C33" s="27">
        <v>7135</v>
      </c>
      <c r="D33" s="27">
        <v>61912</v>
      </c>
      <c r="E33" s="27" t="s">
        <v>9</v>
      </c>
      <c r="F33" s="27">
        <v>30859</v>
      </c>
      <c r="G33" s="28">
        <v>2654</v>
      </c>
      <c r="H33" s="27" t="s">
        <v>374</v>
      </c>
      <c r="I33" s="27">
        <v>0</v>
      </c>
      <c r="J33" s="35">
        <v>0</v>
      </c>
      <c r="K33" s="27">
        <v>1</v>
      </c>
      <c r="L33" s="35">
        <v>11000</v>
      </c>
      <c r="M33" s="33">
        <f t="shared" si="0"/>
        <v>8800</v>
      </c>
      <c r="N33" s="34">
        <f t="shared" si="1"/>
        <v>228.08776518453936</v>
      </c>
      <c r="O33" s="33">
        <f t="shared" si="2"/>
        <v>1100</v>
      </c>
      <c r="P33" s="34">
        <f t="shared" si="3"/>
        <v>0</v>
      </c>
      <c r="Q33" s="33">
        <f t="shared" si="4"/>
        <v>550</v>
      </c>
      <c r="R33" s="34">
        <f t="shared" si="5"/>
        <v>11.458333333333334</v>
      </c>
      <c r="S33" s="33">
        <f t="shared" si="6"/>
        <v>550</v>
      </c>
      <c r="T33" s="33">
        <f t="shared" si="7"/>
        <v>0</v>
      </c>
      <c r="U33" s="33">
        <v>0</v>
      </c>
      <c r="V33" s="33">
        <v>0</v>
      </c>
      <c r="W33" s="34">
        <f t="shared" si="8"/>
        <v>0</v>
      </c>
      <c r="X33" s="34">
        <f t="shared" si="9"/>
        <v>239.54609851787271</v>
      </c>
      <c r="Y33" s="28"/>
    </row>
    <row r="34" spans="1:25" ht="47.25" customHeight="1">
      <c r="A34" s="18">
        <v>28</v>
      </c>
      <c r="B34" s="26" t="s">
        <v>163</v>
      </c>
      <c r="C34" s="27">
        <v>1277</v>
      </c>
      <c r="D34" s="27">
        <v>45609</v>
      </c>
      <c r="E34" s="27" t="s">
        <v>9</v>
      </c>
      <c r="F34" s="27">
        <v>54000</v>
      </c>
      <c r="G34" s="28">
        <v>1603</v>
      </c>
      <c r="H34" s="27" t="s">
        <v>375</v>
      </c>
      <c r="I34" s="27">
        <v>0</v>
      </c>
      <c r="J34" s="35">
        <v>0</v>
      </c>
      <c r="K34" s="27">
        <v>0</v>
      </c>
      <c r="L34" s="35">
        <v>11000</v>
      </c>
      <c r="M34" s="33">
        <f t="shared" si="0"/>
        <v>8800</v>
      </c>
      <c r="N34" s="34">
        <f t="shared" si="1"/>
        <v>40.822435338564368</v>
      </c>
      <c r="O34" s="33">
        <f t="shared" si="2"/>
        <v>1100</v>
      </c>
      <c r="P34" s="34">
        <f t="shared" si="3"/>
        <v>0</v>
      </c>
      <c r="Q34" s="33">
        <f t="shared" si="4"/>
        <v>550</v>
      </c>
      <c r="R34" s="34">
        <f t="shared" si="5"/>
        <v>0</v>
      </c>
      <c r="S34" s="33">
        <f t="shared" si="6"/>
        <v>550</v>
      </c>
      <c r="T34" s="33">
        <f t="shared" si="7"/>
        <v>4</v>
      </c>
      <c r="U34" s="33">
        <v>0</v>
      </c>
      <c r="V34" s="33">
        <v>4</v>
      </c>
      <c r="W34" s="34">
        <f t="shared" si="8"/>
        <v>10.328638497652582</v>
      </c>
      <c r="X34" s="34">
        <f t="shared" si="9"/>
        <v>51.151073836216952</v>
      </c>
      <c r="Y34" s="28"/>
    </row>
    <row r="35" spans="1:25" ht="40.5" customHeight="1">
      <c r="A35" s="18">
        <v>29</v>
      </c>
      <c r="B35" s="26" t="s">
        <v>167</v>
      </c>
      <c r="C35" s="27">
        <v>6386</v>
      </c>
      <c r="D35" s="27">
        <v>92060</v>
      </c>
      <c r="E35" s="27" t="s">
        <v>9</v>
      </c>
      <c r="F35" s="27">
        <v>85095</v>
      </c>
      <c r="G35" s="28">
        <v>2359</v>
      </c>
      <c r="H35" s="27" t="s">
        <v>375</v>
      </c>
      <c r="I35" s="27">
        <v>0</v>
      </c>
      <c r="J35" s="35">
        <v>0</v>
      </c>
      <c r="K35" s="27">
        <v>2</v>
      </c>
      <c r="L35" s="35">
        <v>11000</v>
      </c>
      <c r="M35" s="33">
        <f t="shared" si="0"/>
        <v>8800</v>
      </c>
      <c r="N35" s="34">
        <f t="shared" si="1"/>
        <v>204.14414414414415</v>
      </c>
      <c r="O35" s="33">
        <f t="shared" si="2"/>
        <v>1100</v>
      </c>
      <c r="P35" s="34">
        <f t="shared" si="3"/>
        <v>0</v>
      </c>
      <c r="Q35" s="33">
        <f t="shared" si="4"/>
        <v>550</v>
      </c>
      <c r="R35" s="34">
        <f t="shared" si="5"/>
        <v>22.916666666666668</v>
      </c>
      <c r="S35" s="33">
        <f t="shared" si="6"/>
        <v>550</v>
      </c>
      <c r="T35" s="33">
        <f t="shared" si="7"/>
        <v>0</v>
      </c>
      <c r="U35" s="33">
        <v>0</v>
      </c>
      <c r="V35" s="33">
        <v>0</v>
      </c>
      <c r="W35" s="34">
        <f t="shared" si="8"/>
        <v>0</v>
      </c>
      <c r="X35" s="34">
        <f t="shared" si="9"/>
        <v>227.06081081081081</v>
      </c>
      <c r="Y35" s="28"/>
    </row>
    <row r="36" spans="1:25" ht="36.75" customHeight="1">
      <c r="A36" s="18">
        <v>30</v>
      </c>
      <c r="B36" s="26" t="s">
        <v>168</v>
      </c>
      <c r="C36" s="27">
        <v>6005</v>
      </c>
      <c r="D36" s="27">
        <v>48640</v>
      </c>
      <c r="E36" s="27" t="s">
        <v>9</v>
      </c>
      <c r="F36" s="27">
        <v>21109</v>
      </c>
      <c r="G36" s="28">
        <v>1500</v>
      </c>
      <c r="H36" s="27" t="s">
        <v>375</v>
      </c>
      <c r="I36" s="27">
        <v>0</v>
      </c>
      <c r="J36" s="35">
        <v>0</v>
      </c>
      <c r="K36" s="27">
        <v>0</v>
      </c>
      <c r="L36" s="35">
        <v>11000</v>
      </c>
      <c r="M36" s="33">
        <f t="shared" si="0"/>
        <v>8800</v>
      </c>
      <c r="N36" s="34">
        <f t="shared" si="1"/>
        <v>191.96454519035163</v>
      </c>
      <c r="O36" s="33">
        <f t="shared" si="2"/>
        <v>1100</v>
      </c>
      <c r="P36" s="34">
        <f t="shared" si="3"/>
        <v>0</v>
      </c>
      <c r="Q36" s="33">
        <f t="shared" si="4"/>
        <v>550</v>
      </c>
      <c r="R36" s="34">
        <f t="shared" si="5"/>
        <v>0</v>
      </c>
      <c r="S36" s="33">
        <f t="shared" si="6"/>
        <v>550</v>
      </c>
      <c r="T36" s="33">
        <f t="shared" si="7"/>
        <v>4</v>
      </c>
      <c r="U36" s="33">
        <v>0</v>
      </c>
      <c r="V36" s="33">
        <v>4</v>
      </c>
      <c r="W36" s="34">
        <f t="shared" si="8"/>
        <v>10.328638497652582</v>
      </c>
      <c r="X36" s="34">
        <f t="shared" si="9"/>
        <v>202.29318368800421</v>
      </c>
      <c r="Y36" s="28"/>
    </row>
    <row r="37" spans="1:25" ht="39.75" customHeight="1">
      <c r="A37" s="18">
        <v>31</v>
      </c>
      <c r="B37" s="26" t="s">
        <v>177</v>
      </c>
      <c r="C37" s="27">
        <v>4919</v>
      </c>
      <c r="D37" s="27">
        <v>167992</v>
      </c>
      <c r="E37" s="27" t="s">
        <v>9</v>
      </c>
      <c r="F37" s="27">
        <v>50991</v>
      </c>
      <c r="G37" s="28">
        <v>2075</v>
      </c>
      <c r="H37" s="27" t="s">
        <v>375</v>
      </c>
      <c r="I37" s="27">
        <v>0</v>
      </c>
      <c r="J37" s="35">
        <v>0</v>
      </c>
      <c r="K37" s="27">
        <v>0</v>
      </c>
      <c r="L37" s="35">
        <v>11000</v>
      </c>
      <c r="M37" s="33">
        <f t="shared" si="0"/>
        <v>8800</v>
      </c>
      <c r="N37" s="34">
        <f t="shared" si="1"/>
        <v>157.24789305434467</v>
      </c>
      <c r="O37" s="33">
        <f t="shared" si="2"/>
        <v>1100</v>
      </c>
      <c r="P37" s="34">
        <f t="shared" si="3"/>
        <v>0</v>
      </c>
      <c r="Q37" s="33">
        <f t="shared" si="4"/>
        <v>550</v>
      </c>
      <c r="R37" s="34">
        <f t="shared" si="5"/>
        <v>0</v>
      </c>
      <c r="S37" s="33">
        <f t="shared" si="6"/>
        <v>550</v>
      </c>
      <c r="T37" s="33">
        <f t="shared" si="7"/>
        <v>1</v>
      </c>
      <c r="U37" s="33">
        <v>1</v>
      </c>
      <c r="V37" s="33"/>
      <c r="W37" s="34">
        <f t="shared" si="8"/>
        <v>2.5821596244131455</v>
      </c>
      <c r="X37" s="34">
        <f t="shared" si="9"/>
        <v>159.83005267875782</v>
      </c>
      <c r="Y37" s="28"/>
    </row>
    <row r="38" spans="1:25" ht="40.5" customHeight="1">
      <c r="A38" s="18">
        <v>32</v>
      </c>
      <c r="B38" s="26" t="s">
        <v>178</v>
      </c>
      <c r="C38" s="27">
        <v>3394</v>
      </c>
      <c r="D38" s="27">
        <v>113005</v>
      </c>
      <c r="E38" s="27" t="s">
        <v>9</v>
      </c>
      <c r="F38" s="27">
        <v>80479</v>
      </c>
      <c r="G38" s="28">
        <v>1742.73</v>
      </c>
      <c r="H38" s="27" t="s">
        <v>374</v>
      </c>
      <c r="I38" s="27">
        <v>0</v>
      </c>
      <c r="J38" s="35">
        <v>0</v>
      </c>
      <c r="K38" s="27">
        <v>1</v>
      </c>
      <c r="L38" s="35">
        <v>11000</v>
      </c>
      <c r="M38" s="33">
        <f t="shared" si="0"/>
        <v>8800</v>
      </c>
      <c r="N38" s="34">
        <f t="shared" si="1"/>
        <v>108.49752978785237</v>
      </c>
      <c r="O38" s="33">
        <f t="shared" si="2"/>
        <v>1100</v>
      </c>
      <c r="P38" s="34">
        <f t="shared" si="3"/>
        <v>0</v>
      </c>
      <c r="Q38" s="33">
        <f t="shared" si="4"/>
        <v>550</v>
      </c>
      <c r="R38" s="34">
        <f t="shared" si="5"/>
        <v>11.458333333333334</v>
      </c>
      <c r="S38" s="33">
        <f t="shared" si="6"/>
        <v>550</v>
      </c>
      <c r="T38" s="33">
        <f t="shared" si="7"/>
        <v>6</v>
      </c>
      <c r="U38" s="33">
        <v>1</v>
      </c>
      <c r="V38" s="33">
        <v>5</v>
      </c>
      <c r="W38" s="34">
        <f t="shared" si="8"/>
        <v>15.492957746478874</v>
      </c>
      <c r="X38" s="34">
        <f t="shared" si="9"/>
        <v>135.44882086766458</v>
      </c>
      <c r="Y38" s="28"/>
    </row>
    <row r="39" spans="1:25" ht="37.5" customHeight="1">
      <c r="A39" s="18">
        <v>33</v>
      </c>
      <c r="B39" s="26" t="s">
        <v>181</v>
      </c>
      <c r="C39" s="27">
        <v>2827</v>
      </c>
      <c r="D39" s="27">
        <v>108282</v>
      </c>
      <c r="E39" s="27" t="s">
        <v>9</v>
      </c>
      <c r="F39" s="27">
        <v>40994</v>
      </c>
      <c r="G39" s="28">
        <v>1516</v>
      </c>
      <c r="H39" s="27" t="s">
        <v>375</v>
      </c>
      <c r="I39" s="27">
        <v>0</v>
      </c>
      <c r="J39" s="35">
        <v>0</v>
      </c>
      <c r="K39" s="27">
        <v>1</v>
      </c>
      <c r="L39" s="35">
        <v>11000</v>
      </c>
      <c r="M39" s="33">
        <f t="shared" si="0"/>
        <v>8800</v>
      </c>
      <c r="N39" s="34">
        <f t="shared" si="1"/>
        <v>90.371984888113914</v>
      </c>
      <c r="O39" s="33">
        <f t="shared" si="2"/>
        <v>1100</v>
      </c>
      <c r="P39" s="34">
        <f t="shared" si="3"/>
        <v>0</v>
      </c>
      <c r="Q39" s="33">
        <f t="shared" si="4"/>
        <v>550</v>
      </c>
      <c r="R39" s="34">
        <f t="shared" si="5"/>
        <v>11.458333333333334</v>
      </c>
      <c r="S39" s="33">
        <f t="shared" si="6"/>
        <v>550</v>
      </c>
      <c r="T39" s="33">
        <f t="shared" si="7"/>
        <v>0</v>
      </c>
      <c r="U39" s="33">
        <v>0</v>
      </c>
      <c r="V39" s="33">
        <v>0</v>
      </c>
      <c r="W39" s="34">
        <f t="shared" si="8"/>
        <v>0</v>
      </c>
      <c r="X39" s="34">
        <f t="shared" si="9"/>
        <v>101.83031822144724</v>
      </c>
      <c r="Y39" s="28"/>
    </row>
    <row r="40" spans="1:25" ht="42" customHeight="1">
      <c r="A40" s="18">
        <v>34</v>
      </c>
      <c r="B40" s="26" t="s">
        <v>184</v>
      </c>
      <c r="C40" s="27">
        <v>1311</v>
      </c>
      <c r="D40" s="27">
        <v>214000</v>
      </c>
      <c r="E40" s="27" t="s">
        <v>9</v>
      </c>
      <c r="F40" s="27">
        <v>52000</v>
      </c>
      <c r="G40" s="28">
        <v>759.68</v>
      </c>
      <c r="H40" s="27"/>
      <c r="I40" s="27">
        <v>0</v>
      </c>
      <c r="J40" s="35">
        <v>0</v>
      </c>
      <c r="K40" s="27">
        <v>0</v>
      </c>
      <c r="L40" s="35">
        <v>11000</v>
      </c>
      <c r="M40" s="33">
        <f t="shared" si="0"/>
        <v>8800</v>
      </c>
      <c r="N40" s="34">
        <f t="shared" si="1"/>
        <v>41.909328683522233</v>
      </c>
      <c r="O40" s="33">
        <f t="shared" si="2"/>
        <v>1100</v>
      </c>
      <c r="P40" s="34">
        <f t="shared" si="3"/>
        <v>0</v>
      </c>
      <c r="Q40" s="33">
        <f t="shared" si="4"/>
        <v>550</v>
      </c>
      <c r="R40" s="34">
        <f t="shared" si="5"/>
        <v>0</v>
      </c>
      <c r="S40" s="33">
        <f t="shared" si="6"/>
        <v>550</v>
      </c>
      <c r="T40" s="33">
        <f t="shared" si="7"/>
        <v>0</v>
      </c>
      <c r="U40" s="33">
        <v>0</v>
      </c>
      <c r="V40" s="33">
        <v>0</v>
      </c>
      <c r="W40" s="34">
        <f t="shared" si="8"/>
        <v>0</v>
      </c>
      <c r="X40" s="34">
        <f t="shared" si="9"/>
        <v>41.909328683522233</v>
      </c>
      <c r="Y40" s="27" t="s">
        <v>434</v>
      </c>
    </row>
    <row r="41" spans="1:25" ht="40.5" customHeight="1">
      <c r="A41" s="18">
        <v>35</v>
      </c>
      <c r="B41" s="26" t="s">
        <v>188</v>
      </c>
      <c r="C41" s="27">
        <v>4119</v>
      </c>
      <c r="D41" s="27">
        <v>21000</v>
      </c>
      <c r="E41" s="27" t="s">
        <v>9</v>
      </c>
      <c r="F41" s="27">
        <v>0</v>
      </c>
      <c r="G41" s="28">
        <v>245</v>
      </c>
      <c r="H41" s="27"/>
      <c r="I41" s="27">
        <v>0</v>
      </c>
      <c r="J41" s="35">
        <v>0</v>
      </c>
      <c r="K41" s="27">
        <v>0</v>
      </c>
      <c r="L41" s="35">
        <v>11000</v>
      </c>
      <c r="M41" s="33">
        <f t="shared" si="0"/>
        <v>8800</v>
      </c>
      <c r="N41" s="34">
        <f t="shared" si="1"/>
        <v>131.67393199651264</v>
      </c>
      <c r="O41" s="33">
        <f t="shared" si="2"/>
        <v>1100</v>
      </c>
      <c r="P41" s="34">
        <f t="shared" si="3"/>
        <v>0</v>
      </c>
      <c r="Q41" s="33">
        <f t="shared" si="4"/>
        <v>550</v>
      </c>
      <c r="R41" s="34">
        <f t="shared" si="5"/>
        <v>0</v>
      </c>
      <c r="S41" s="33">
        <f t="shared" si="6"/>
        <v>550</v>
      </c>
      <c r="T41" s="33">
        <f t="shared" si="7"/>
        <v>2</v>
      </c>
      <c r="U41" s="33">
        <v>0</v>
      </c>
      <c r="V41" s="33">
        <v>2</v>
      </c>
      <c r="W41" s="34">
        <f t="shared" si="8"/>
        <v>5.164319248826291</v>
      </c>
      <c r="X41" s="34">
        <f t="shared" si="9"/>
        <v>136.83825124533894</v>
      </c>
      <c r="Y41" s="27" t="s">
        <v>434</v>
      </c>
    </row>
    <row r="42" spans="1:25" ht="42" customHeight="1">
      <c r="A42" s="18">
        <v>36</v>
      </c>
      <c r="B42" s="26" t="s">
        <v>190</v>
      </c>
      <c r="C42" s="27">
        <v>1717</v>
      </c>
      <c r="D42" s="27">
        <v>120000</v>
      </c>
      <c r="E42" s="27" t="s">
        <v>9</v>
      </c>
      <c r="F42" s="27">
        <v>68000</v>
      </c>
      <c r="G42" s="28">
        <v>1281</v>
      </c>
      <c r="H42" s="27" t="s">
        <v>375</v>
      </c>
      <c r="I42" s="27">
        <v>0</v>
      </c>
      <c r="J42" s="35">
        <v>0</v>
      </c>
      <c r="K42" s="27">
        <v>0</v>
      </c>
      <c r="L42" s="35">
        <v>11000</v>
      </c>
      <c r="M42" s="33">
        <f t="shared" si="0"/>
        <v>8800</v>
      </c>
      <c r="N42" s="34">
        <f t="shared" si="1"/>
        <v>54.888113920371985</v>
      </c>
      <c r="O42" s="33">
        <f t="shared" si="2"/>
        <v>1100</v>
      </c>
      <c r="P42" s="34">
        <f t="shared" si="3"/>
        <v>0</v>
      </c>
      <c r="Q42" s="33">
        <f t="shared" si="4"/>
        <v>550</v>
      </c>
      <c r="R42" s="34">
        <f t="shared" si="5"/>
        <v>0</v>
      </c>
      <c r="S42" s="33">
        <f t="shared" si="6"/>
        <v>550</v>
      </c>
      <c r="T42" s="33">
        <f t="shared" si="7"/>
        <v>8</v>
      </c>
      <c r="U42" s="33">
        <v>0</v>
      </c>
      <c r="V42" s="33">
        <v>8</v>
      </c>
      <c r="W42" s="34">
        <f t="shared" si="8"/>
        <v>20.657276995305164</v>
      </c>
      <c r="X42" s="34">
        <f t="shared" si="9"/>
        <v>75.545390915677146</v>
      </c>
      <c r="Y42" s="28"/>
    </row>
    <row r="43" spans="1:25" ht="48.75" customHeight="1">
      <c r="A43" s="18">
        <v>37</v>
      </c>
      <c r="B43" s="26" t="s">
        <v>200</v>
      </c>
      <c r="C43" s="27">
        <v>2925</v>
      </c>
      <c r="D43" s="27">
        <v>58586</v>
      </c>
      <c r="E43" s="27" t="s">
        <v>9</v>
      </c>
      <c r="F43" s="27">
        <v>27572</v>
      </c>
      <c r="G43" s="28">
        <v>1044</v>
      </c>
      <c r="H43" s="27" t="s">
        <v>375</v>
      </c>
      <c r="I43" s="27">
        <v>0</v>
      </c>
      <c r="J43" s="35">
        <v>0</v>
      </c>
      <c r="K43" s="27">
        <v>0</v>
      </c>
      <c r="L43" s="35">
        <v>11000</v>
      </c>
      <c r="M43" s="33">
        <f t="shared" si="0"/>
        <v>8800</v>
      </c>
      <c r="N43" s="34">
        <f t="shared" si="1"/>
        <v>93.50479511769835</v>
      </c>
      <c r="O43" s="33">
        <f t="shared" si="2"/>
        <v>1100</v>
      </c>
      <c r="P43" s="34">
        <f t="shared" si="3"/>
        <v>0</v>
      </c>
      <c r="Q43" s="33">
        <f t="shared" si="4"/>
        <v>550</v>
      </c>
      <c r="R43" s="34">
        <f t="shared" si="5"/>
        <v>0</v>
      </c>
      <c r="S43" s="33">
        <f t="shared" si="6"/>
        <v>550</v>
      </c>
      <c r="T43" s="33">
        <f t="shared" si="7"/>
        <v>2</v>
      </c>
      <c r="U43" s="33">
        <v>0</v>
      </c>
      <c r="V43" s="33">
        <v>2</v>
      </c>
      <c r="W43" s="34">
        <f t="shared" si="8"/>
        <v>5.164319248826291</v>
      </c>
      <c r="X43" s="34">
        <f t="shared" si="9"/>
        <v>98.669114366524639</v>
      </c>
      <c r="Y43" s="28"/>
    </row>
    <row r="44" spans="1:25" ht="45" customHeight="1">
      <c r="A44" s="18">
        <v>38</v>
      </c>
      <c r="B44" s="26" t="s">
        <v>204</v>
      </c>
      <c r="C44" s="27">
        <v>2556</v>
      </c>
      <c r="D44" s="27">
        <v>96173</v>
      </c>
      <c r="E44" s="27" t="s">
        <v>9</v>
      </c>
      <c r="F44" s="27">
        <v>46020</v>
      </c>
      <c r="G44" s="28">
        <v>1350</v>
      </c>
      <c r="H44" s="27" t="s">
        <v>374</v>
      </c>
      <c r="I44" s="27">
        <v>0</v>
      </c>
      <c r="J44" s="35">
        <v>0</v>
      </c>
      <c r="K44" s="27">
        <v>1</v>
      </c>
      <c r="L44" s="35">
        <v>11000</v>
      </c>
      <c r="M44" s="33">
        <f t="shared" si="0"/>
        <v>8800</v>
      </c>
      <c r="N44" s="34">
        <f t="shared" si="1"/>
        <v>81.708805579773326</v>
      </c>
      <c r="O44" s="33">
        <f t="shared" si="2"/>
        <v>1100</v>
      </c>
      <c r="P44" s="34">
        <f t="shared" si="3"/>
        <v>0</v>
      </c>
      <c r="Q44" s="33">
        <f t="shared" si="4"/>
        <v>550</v>
      </c>
      <c r="R44" s="34">
        <f t="shared" si="5"/>
        <v>11.458333333333334</v>
      </c>
      <c r="S44" s="33">
        <f t="shared" si="6"/>
        <v>550</v>
      </c>
      <c r="T44" s="33">
        <f t="shared" si="7"/>
        <v>0</v>
      </c>
      <c r="U44" s="33">
        <v>0</v>
      </c>
      <c r="V44" s="33">
        <v>0</v>
      </c>
      <c r="W44" s="34">
        <f t="shared" si="8"/>
        <v>0</v>
      </c>
      <c r="X44" s="34">
        <f t="shared" si="9"/>
        <v>93.167138913106655</v>
      </c>
      <c r="Y44" s="28"/>
    </row>
    <row r="45" spans="1:25" ht="48.75" customHeight="1">
      <c r="A45" s="18">
        <v>39</v>
      </c>
      <c r="B45" s="26" t="s">
        <v>205</v>
      </c>
      <c r="C45" s="27">
        <v>4378</v>
      </c>
      <c r="D45" s="27">
        <v>57119</v>
      </c>
      <c r="E45" s="27" t="s">
        <v>9</v>
      </c>
      <c r="F45" s="27">
        <v>57115</v>
      </c>
      <c r="G45" s="28">
        <v>1750</v>
      </c>
      <c r="H45" s="27" t="s">
        <v>375</v>
      </c>
      <c r="I45" s="27">
        <v>0</v>
      </c>
      <c r="J45" s="35">
        <v>0</v>
      </c>
      <c r="K45" s="27">
        <v>0</v>
      </c>
      <c r="L45" s="35">
        <v>11000</v>
      </c>
      <c r="M45" s="33">
        <f t="shared" si="0"/>
        <v>8800</v>
      </c>
      <c r="N45" s="34">
        <f t="shared" si="1"/>
        <v>139.95350188898576</v>
      </c>
      <c r="O45" s="33">
        <f t="shared" si="2"/>
        <v>1100</v>
      </c>
      <c r="P45" s="34">
        <f t="shared" si="3"/>
        <v>0</v>
      </c>
      <c r="Q45" s="33">
        <f t="shared" si="4"/>
        <v>550</v>
      </c>
      <c r="R45" s="34">
        <f t="shared" si="5"/>
        <v>0</v>
      </c>
      <c r="S45" s="33">
        <f t="shared" si="6"/>
        <v>550</v>
      </c>
      <c r="T45" s="33">
        <f t="shared" si="7"/>
        <v>1</v>
      </c>
      <c r="U45" s="33">
        <v>0</v>
      </c>
      <c r="V45" s="33">
        <v>1</v>
      </c>
      <c r="W45" s="34">
        <f t="shared" si="8"/>
        <v>2.5821596244131455</v>
      </c>
      <c r="X45" s="34">
        <f t="shared" si="9"/>
        <v>142.53566151339891</v>
      </c>
      <c r="Y45" s="28"/>
    </row>
    <row r="46" spans="1:25" ht="48" customHeight="1">
      <c r="A46" s="18">
        <v>40</v>
      </c>
      <c r="B46" s="26" t="s">
        <v>206</v>
      </c>
      <c r="C46" s="27">
        <v>2431</v>
      </c>
      <c r="D46" s="27">
        <v>78925</v>
      </c>
      <c r="E46" s="27" t="s">
        <v>9</v>
      </c>
      <c r="F46" s="27">
        <v>26959</v>
      </c>
      <c r="G46" s="28">
        <v>1200</v>
      </c>
      <c r="H46" s="27" t="s">
        <v>374</v>
      </c>
      <c r="I46" s="27">
        <v>0</v>
      </c>
      <c r="J46" s="35">
        <v>0</v>
      </c>
      <c r="K46" s="27">
        <v>1</v>
      </c>
      <c r="L46" s="35">
        <v>11000</v>
      </c>
      <c r="M46" s="33">
        <f t="shared" si="0"/>
        <v>8800</v>
      </c>
      <c r="N46" s="34">
        <f t="shared" si="1"/>
        <v>77.712874164487062</v>
      </c>
      <c r="O46" s="33">
        <f t="shared" si="2"/>
        <v>1100</v>
      </c>
      <c r="P46" s="34">
        <f t="shared" si="3"/>
        <v>0</v>
      </c>
      <c r="Q46" s="33">
        <f t="shared" si="4"/>
        <v>550</v>
      </c>
      <c r="R46" s="34">
        <f t="shared" si="5"/>
        <v>11.458333333333334</v>
      </c>
      <c r="S46" s="33">
        <f t="shared" si="6"/>
        <v>550</v>
      </c>
      <c r="T46" s="33">
        <f t="shared" si="7"/>
        <v>0</v>
      </c>
      <c r="U46" s="33">
        <v>0</v>
      </c>
      <c r="V46" s="33">
        <v>0</v>
      </c>
      <c r="W46" s="34">
        <f t="shared" si="8"/>
        <v>0</v>
      </c>
      <c r="X46" s="34">
        <f t="shared" si="9"/>
        <v>89.17120749782039</v>
      </c>
      <c r="Y46" s="28"/>
    </row>
    <row r="47" spans="1:25" ht="47.25" customHeight="1">
      <c r="A47" s="18">
        <v>41</v>
      </c>
      <c r="B47" s="26" t="s">
        <v>209</v>
      </c>
      <c r="C47" s="27">
        <v>6707</v>
      </c>
      <c r="D47" s="27">
        <v>231430</v>
      </c>
      <c r="E47" s="27" t="s">
        <v>9</v>
      </c>
      <c r="F47" s="27">
        <v>107134</v>
      </c>
      <c r="G47" s="28">
        <v>3601</v>
      </c>
      <c r="H47" s="27" t="s">
        <v>374</v>
      </c>
      <c r="I47" s="27" t="s">
        <v>376</v>
      </c>
      <c r="J47" s="35">
        <v>0</v>
      </c>
      <c r="K47" s="27">
        <v>4</v>
      </c>
      <c r="L47" s="35">
        <v>11000</v>
      </c>
      <c r="M47" s="33">
        <f t="shared" si="0"/>
        <v>8800</v>
      </c>
      <c r="N47" s="34">
        <f t="shared" si="1"/>
        <v>214.40569601859926</v>
      </c>
      <c r="O47" s="33">
        <f t="shared" si="2"/>
        <v>1100</v>
      </c>
      <c r="P47" s="34">
        <f t="shared" si="3"/>
        <v>0</v>
      </c>
      <c r="Q47" s="33">
        <f t="shared" si="4"/>
        <v>550</v>
      </c>
      <c r="R47" s="34">
        <f t="shared" si="5"/>
        <v>45.833333333333336</v>
      </c>
      <c r="S47" s="33">
        <f t="shared" si="6"/>
        <v>550</v>
      </c>
      <c r="T47" s="33">
        <f t="shared" si="7"/>
        <v>28</v>
      </c>
      <c r="U47" s="33">
        <v>1</v>
      </c>
      <c r="V47" s="33">
        <v>27</v>
      </c>
      <c r="W47" s="34">
        <f t="shared" si="8"/>
        <v>72.300469483568079</v>
      </c>
      <c r="X47" s="34">
        <f t="shared" si="9"/>
        <v>332.53949883550064</v>
      </c>
      <c r="Y47" s="28"/>
    </row>
    <row r="48" spans="1:25" ht="39" customHeight="1">
      <c r="A48" s="18">
        <v>42</v>
      </c>
      <c r="B48" s="26" t="s">
        <v>214</v>
      </c>
      <c r="C48" s="27">
        <v>2844</v>
      </c>
      <c r="D48" s="27">
        <v>83975</v>
      </c>
      <c r="E48" s="27" t="s">
        <v>9</v>
      </c>
      <c r="F48" s="27">
        <v>34766</v>
      </c>
      <c r="G48" s="28">
        <v>1560</v>
      </c>
      <c r="H48" s="27" t="s">
        <v>374</v>
      </c>
      <c r="I48" s="27" t="s">
        <v>376</v>
      </c>
      <c r="J48" s="35">
        <v>0</v>
      </c>
      <c r="K48" s="27">
        <v>1</v>
      </c>
      <c r="L48" s="35">
        <v>11000</v>
      </c>
      <c r="M48" s="33">
        <f t="shared" si="0"/>
        <v>8800</v>
      </c>
      <c r="N48" s="34">
        <f t="shared" si="1"/>
        <v>90.91543156059285</v>
      </c>
      <c r="O48" s="33">
        <f t="shared" si="2"/>
        <v>1100</v>
      </c>
      <c r="P48" s="34">
        <f t="shared" si="3"/>
        <v>0</v>
      </c>
      <c r="Q48" s="33">
        <f t="shared" si="4"/>
        <v>550</v>
      </c>
      <c r="R48" s="34">
        <f t="shared" si="5"/>
        <v>11.458333333333334</v>
      </c>
      <c r="S48" s="33">
        <f t="shared" si="6"/>
        <v>550</v>
      </c>
      <c r="T48" s="33">
        <f t="shared" si="7"/>
        <v>0</v>
      </c>
      <c r="U48" s="33">
        <v>0</v>
      </c>
      <c r="V48" s="33">
        <v>0</v>
      </c>
      <c r="W48" s="34">
        <f t="shared" si="8"/>
        <v>0</v>
      </c>
      <c r="X48" s="34">
        <f t="shared" si="9"/>
        <v>102.37376489392618</v>
      </c>
      <c r="Y48" s="28"/>
    </row>
    <row r="49" spans="1:25" ht="39" customHeight="1">
      <c r="A49" s="18">
        <v>43</v>
      </c>
      <c r="B49" s="26" t="s">
        <v>219</v>
      </c>
      <c r="C49" s="27">
        <v>1712</v>
      </c>
      <c r="D49" s="27"/>
      <c r="E49" s="27"/>
      <c r="F49" s="27"/>
      <c r="G49" s="28"/>
      <c r="H49" s="27"/>
      <c r="I49" s="27" t="s">
        <v>376</v>
      </c>
      <c r="J49" s="35">
        <v>0</v>
      </c>
      <c r="K49" s="27">
        <v>0</v>
      </c>
      <c r="L49" s="35">
        <v>11000</v>
      </c>
      <c r="M49" s="33">
        <f t="shared" si="0"/>
        <v>8800</v>
      </c>
      <c r="N49" s="34">
        <f t="shared" si="1"/>
        <v>54.728276663760532</v>
      </c>
      <c r="O49" s="33">
        <f t="shared" si="2"/>
        <v>1100</v>
      </c>
      <c r="P49" s="34">
        <f t="shared" si="3"/>
        <v>0</v>
      </c>
      <c r="Q49" s="33">
        <f t="shared" si="4"/>
        <v>550</v>
      </c>
      <c r="R49" s="34">
        <f t="shared" si="5"/>
        <v>0</v>
      </c>
      <c r="S49" s="33">
        <f t="shared" si="6"/>
        <v>550</v>
      </c>
      <c r="T49" s="33">
        <f t="shared" si="7"/>
        <v>0</v>
      </c>
      <c r="U49" s="33">
        <v>0</v>
      </c>
      <c r="V49" s="33">
        <v>0</v>
      </c>
      <c r="W49" s="34">
        <f t="shared" si="8"/>
        <v>0</v>
      </c>
      <c r="X49" s="34">
        <f t="shared" si="9"/>
        <v>54.728276663760532</v>
      </c>
      <c r="Y49" s="28"/>
    </row>
    <row r="50" spans="1:25" ht="40.5" customHeight="1">
      <c r="A50" s="18">
        <v>44</v>
      </c>
      <c r="B50" s="26" t="s">
        <v>225</v>
      </c>
      <c r="C50" s="27">
        <v>2929</v>
      </c>
      <c r="D50" s="27">
        <v>48057</v>
      </c>
      <c r="E50" s="27" t="s">
        <v>9</v>
      </c>
      <c r="F50" s="27">
        <v>30811</v>
      </c>
      <c r="G50" s="28">
        <v>1393.19</v>
      </c>
      <c r="H50" s="27" t="s">
        <v>374</v>
      </c>
      <c r="I50" s="27" t="s">
        <v>376</v>
      </c>
      <c r="J50" s="35">
        <v>0</v>
      </c>
      <c r="K50" s="27">
        <v>1</v>
      </c>
      <c r="L50" s="35">
        <v>11000</v>
      </c>
      <c r="M50" s="33">
        <f t="shared" si="0"/>
        <v>8800</v>
      </c>
      <c r="N50" s="34">
        <f t="shared" si="1"/>
        <v>93.632664922987502</v>
      </c>
      <c r="O50" s="33">
        <f t="shared" si="2"/>
        <v>1100</v>
      </c>
      <c r="P50" s="34">
        <f t="shared" si="3"/>
        <v>0</v>
      </c>
      <c r="Q50" s="33">
        <f t="shared" si="4"/>
        <v>550</v>
      </c>
      <c r="R50" s="34">
        <f t="shared" si="5"/>
        <v>11.458333333333334</v>
      </c>
      <c r="S50" s="33">
        <f t="shared" si="6"/>
        <v>550</v>
      </c>
      <c r="T50" s="33">
        <f t="shared" si="7"/>
        <v>5</v>
      </c>
      <c r="U50" s="33">
        <v>1</v>
      </c>
      <c r="V50" s="33">
        <v>4</v>
      </c>
      <c r="W50" s="34">
        <f t="shared" si="8"/>
        <v>12.910798122065728</v>
      </c>
      <c r="X50" s="34">
        <f t="shared" si="9"/>
        <v>118.00179637838656</v>
      </c>
      <c r="Y50" s="28"/>
    </row>
    <row r="51" spans="1:25" ht="40.5" customHeight="1">
      <c r="A51" s="18">
        <v>45</v>
      </c>
      <c r="B51" s="26" t="s">
        <v>227</v>
      </c>
      <c r="C51" s="27">
        <v>2209</v>
      </c>
      <c r="D51" s="27"/>
      <c r="E51" s="27"/>
      <c r="F51" s="27"/>
      <c r="G51" s="28"/>
      <c r="H51" s="27"/>
      <c r="I51" s="27" t="s">
        <v>376</v>
      </c>
      <c r="J51" s="35">
        <v>0</v>
      </c>
      <c r="K51" s="27">
        <v>0</v>
      </c>
      <c r="L51" s="35">
        <v>11000</v>
      </c>
      <c r="M51" s="33">
        <f t="shared" si="0"/>
        <v>8800</v>
      </c>
      <c r="N51" s="34">
        <f t="shared" si="1"/>
        <v>70.616099970938677</v>
      </c>
      <c r="O51" s="33">
        <f t="shared" si="2"/>
        <v>1100</v>
      </c>
      <c r="P51" s="34">
        <f t="shared" si="3"/>
        <v>0</v>
      </c>
      <c r="Q51" s="33">
        <f t="shared" si="4"/>
        <v>550</v>
      </c>
      <c r="R51" s="34">
        <f t="shared" si="5"/>
        <v>0</v>
      </c>
      <c r="S51" s="33">
        <f t="shared" si="6"/>
        <v>550</v>
      </c>
      <c r="T51" s="33">
        <f t="shared" si="7"/>
        <v>0</v>
      </c>
      <c r="U51" s="33">
        <v>0</v>
      </c>
      <c r="V51" s="33">
        <v>0</v>
      </c>
      <c r="W51" s="34">
        <f t="shared" si="8"/>
        <v>0</v>
      </c>
      <c r="X51" s="34">
        <f t="shared" si="9"/>
        <v>70.616099970938677</v>
      </c>
      <c r="Y51" s="28"/>
    </row>
    <row r="52" spans="1:25" ht="45" customHeight="1">
      <c r="A52" s="18">
        <v>46</v>
      </c>
      <c r="B52" s="26" t="s">
        <v>241</v>
      </c>
      <c r="C52" s="27">
        <v>2801</v>
      </c>
      <c r="D52" s="27">
        <v>66000</v>
      </c>
      <c r="E52" s="27" t="s">
        <v>9</v>
      </c>
      <c r="F52" s="27">
        <v>45000</v>
      </c>
      <c r="G52" s="28">
        <v>1030</v>
      </c>
      <c r="H52" s="27"/>
      <c r="I52" s="27" t="s">
        <v>376</v>
      </c>
      <c r="J52" s="35">
        <v>0</v>
      </c>
      <c r="K52" s="27">
        <v>0</v>
      </c>
      <c r="L52" s="35">
        <v>11000</v>
      </c>
      <c r="M52" s="33">
        <f t="shared" si="0"/>
        <v>8800</v>
      </c>
      <c r="N52" s="34">
        <f t="shared" si="1"/>
        <v>89.540831153734374</v>
      </c>
      <c r="O52" s="33">
        <f t="shared" si="2"/>
        <v>1100</v>
      </c>
      <c r="P52" s="34">
        <f t="shared" si="3"/>
        <v>0</v>
      </c>
      <c r="Q52" s="33">
        <f t="shared" si="4"/>
        <v>550</v>
      </c>
      <c r="R52" s="34">
        <f t="shared" si="5"/>
        <v>0</v>
      </c>
      <c r="S52" s="33">
        <f t="shared" si="6"/>
        <v>550</v>
      </c>
      <c r="T52" s="33">
        <f t="shared" si="7"/>
        <v>4</v>
      </c>
      <c r="U52" s="33">
        <v>2</v>
      </c>
      <c r="V52" s="33">
        <v>2</v>
      </c>
      <c r="W52" s="34">
        <f t="shared" si="8"/>
        <v>10.328638497652582</v>
      </c>
      <c r="X52" s="34">
        <f t="shared" si="9"/>
        <v>99.86946965138695</v>
      </c>
      <c r="Y52" s="28"/>
    </row>
    <row r="53" spans="1:25" ht="39.75" customHeight="1">
      <c r="A53" s="18">
        <v>47</v>
      </c>
      <c r="B53" s="26" t="s">
        <v>253</v>
      </c>
      <c r="C53" s="27">
        <v>3606</v>
      </c>
      <c r="D53" s="27">
        <v>147000</v>
      </c>
      <c r="E53" s="27" t="s">
        <v>9</v>
      </c>
      <c r="F53" s="27">
        <v>43816</v>
      </c>
      <c r="G53" s="28">
        <v>534</v>
      </c>
      <c r="H53" s="27"/>
      <c r="I53" s="27" t="s">
        <v>376</v>
      </c>
      <c r="J53" s="35">
        <v>0</v>
      </c>
      <c r="K53" s="27">
        <v>0</v>
      </c>
      <c r="L53" s="35">
        <v>11000</v>
      </c>
      <c r="M53" s="33">
        <f t="shared" si="0"/>
        <v>8800</v>
      </c>
      <c r="N53" s="34">
        <f t="shared" si="1"/>
        <v>115.27462946817785</v>
      </c>
      <c r="O53" s="33">
        <f t="shared" si="2"/>
        <v>1100</v>
      </c>
      <c r="P53" s="34">
        <f t="shared" si="3"/>
        <v>0</v>
      </c>
      <c r="Q53" s="33">
        <f t="shared" si="4"/>
        <v>550</v>
      </c>
      <c r="R53" s="34">
        <f t="shared" si="5"/>
        <v>0</v>
      </c>
      <c r="S53" s="33">
        <f t="shared" si="6"/>
        <v>550</v>
      </c>
      <c r="T53" s="33">
        <f t="shared" si="7"/>
        <v>0</v>
      </c>
      <c r="U53" s="33">
        <v>0</v>
      </c>
      <c r="V53" s="33">
        <v>0</v>
      </c>
      <c r="W53" s="34">
        <f t="shared" si="8"/>
        <v>0</v>
      </c>
      <c r="X53" s="34">
        <f t="shared" si="9"/>
        <v>115.27462946817785</v>
      </c>
      <c r="Y53" s="28"/>
    </row>
    <row r="54" spans="1:25" ht="47.25" customHeight="1">
      <c r="A54" s="18">
        <v>48</v>
      </c>
      <c r="B54" s="26" t="s">
        <v>254</v>
      </c>
      <c r="C54" s="27">
        <v>1755</v>
      </c>
      <c r="D54" s="27">
        <v>166667</v>
      </c>
      <c r="E54" s="27" t="s">
        <v>9</v>
      </c>
      <c r="F54" s="27">
        <v>19720</v>
      </c>
      <c r="G54" s="28">
        <v>181</v>
      </c>
      <c r="H54" s="27"/>
      <c r="I54" s="27" t="s">
        <v>376</v>
      </c>
      <c r="J54" s="35">
        <v>0</v>
      </c>
      <c r="K54" s="27">
        <v>0</v>
      </c>
      <c r="L54" s="35">
        <v>11000</v>
      </c>
      <c r="M54" s="33">
        <f t="shared" si="0"/>
        <v>8800</v>
      </c>
      <c r="N54" s="34">
        <f t="shared" si="1"/>
        <v>56.102877070619009</v>
      </c>
      <c r="O54" s="33">
        <f t="shared" si="2"/>
        <v>1100</v>
      </c>
      <c r="P54" s="34">
        <f t="shared" si="3"/>
        <v>0</v>
      </c>
      <c r="Q54" s="33">
        <f t="shared" si="4"/>
        <v>550</v>
      </c>
      <c r="R54" s="34">
        <f t="shared" si="5"/>
        <v>0</v>
      </c>
      <c r="S54" s="33">
        <f t="shared" si="6"/>
        <v>550</v>
      </c>
      <c r="T54" s="33">
        <f t="shared" si="7"/>
        <v>0</v>
      </c>
      <c r="U54" s="33">
        <v>0</v>
      </c>
      <c r="V54" s="33">
        <v>0</v>
      </c>
      <c r="W54" s="34">
        <f t="shared" si="8"/>
        <v>0</v>
      </c>
      <c r="X54" s="34">
        <f t="shared" si="9"/>
        <v>56.102877070619009</v>
      </c>
      <c r="Y54" s="28"/>
    </row>
    <row r="55" spans="1:25" ht="43.5" customHeight="1">
      <c r="A55" s="18">
        <v>49</v>
      </c>
      <c r="B55" s="26" t="s">
        <v>256</v>
      </c>
      <c r="C55" s="27">
        <v>3242</v>
      </c>
      <c r="D55" s="27">
        <v>42000</v>
      </c>
      <c r="E55" s="27" t="s">
        <v>9</v>
      </c>
      <c r="F55" s="27">
        <v>19582</v>
      </c>
      <c r="G55" s="28">
        <v>288</v>
      </c>
      <c r="H55" s="27"/>
      <c r="I55" s="27" t="s">
        <v>376</v>
      </c>
      <c r="J55" s="35">
        <v>0</v>
      </c>
      <c r="K55" s="27">
        <v>0</v>
      </c>
      <c r="L55" s="35">
        <v>11000</v>
      </c>
      <c r="M55" s="33">
        <f t="shared" si="0"/>
        <v>8800</v>
      </c>
      <c r="N55" s="34">
        <f t="shared" si="1"/>
        <v>103.63847718686428</v>
      </c>
      <c r="O55" s="33">
        <f t="shared" si="2"/>
        <v>1100</v>
      </c>
      <c r="P55" s="34">
        <f t="shared" si="3"/>
        <v>0</v>
      </c>
      <c r="Q55" s="33">
        <f t="shared" si="4"/>
        <v>550</v>
      </c>
      <c r="R55" s="34">
        <f t="shared" si="5"/>
        <v>0</v>
      </c>
      <c r="S55" s="33">
        <f t="shared" si="6"/>
        <v>550</v>
      </c>
      <c r="T55" s="33">
        <f t="shared" si="7"/>
        <v>3</v>
      </c>
      <c r="U55" s="33">
        <v>0</v>
      </c>
      <c r="V55" s="33">
        <v>3</v>
      </c>
      <c r="W55" s="34">
        <f t="shared" si="8"/>
        <v>7.746478873239437</v>
      </c>
      <c r="X55" s="34">
        <f t="shared" si="9"/>
        <v>111.38495606010372</v>
      </c>
      <c r="Y55" s="28"/>
    </row>
    <row r="56" spans="1:25" ht="37.5" customHeight="1">
      <c r="A56" s="18">
        <v>50</v>
      </c>
      <c r="B56" s="26" t="s">
        <v>259</v>
      </c>
      <c r="C56" s="27">
        <v>3535</v>
      </c>
      <c r="D56" s="27">
        <v>93000</v>
      </c>
      <c r="E56" s="27" t="s">
        <v>9</v>
      </c>
      <c r="F56" s="27">
        <v>25877</v>
      </c>
      <c r="G56" s="28">
        <v>2046</v>
      </c>
      <c r="H56" s="27"/>
      <c r="I56" s="27" t="s">
        <v>376</v>
      </c>
      <c r="J56" s="35">
        <v>0</v>
      </c>
      <c r="K56" s="27">
        <v>0</v>
      </c>
      <c r="L56" s="35">
        <v>11000</v>
      </c>
      <c r="M56" s="33">
        <f t="shared" si="0"/>
        <v>8800</v>
      </c>
      <c r="N56" s="34">
        <f t="shared" si="1"/>
        <v>113.00494042429526</v>
      </c>
      <c r="O56" s="33">
        <f t="shared" si="2"/>
        <v>1100</v>
      </c>
      <c r="P56" s="34">
        <f t="shared" si="3"/>
        <v>0</v>
      </c>
      <c r="Q56" s="33">
        <f t="shared" si="4"/>
        <v>550</v>
      </c>
      <c r="R56" s="34">
        <f t="shared" si="5"/>
        <v>0</v>
      </c>
      <c r="S56" s="33">
        <f t="shared" si="6"/>
        <v>550</v>
      </c>
      <c r="T56" s="33">
        <f t="shared" si="7"/>
        <v>0</v>
      </c>
      <c r="U56" s="33">
        <v>0</v>
      </c>
      <c r="V56" s="33">
        <v>0</v>
      </c>
      <c r="W56" s="34">
        <f t="shared" si="8"/>
        <v>0</v>
      </c>
      <c r="X56" s="34">
        <f t="shared" si="9"/>
        <v>113.00494042429526</v>
      </c>
      <c r="Y56" s="28"/>
    </row>
    <row r="57" spans="1:25" ht="28.5">
      <c r="A57" s="18">
        <v>51</v>
      </c>
      <c r="B57" s="26" t="s">
        <v>260</v>
      </c>
      <c r="C57" s="27">
        <v>1625</v>
      </c>
      <c r="D57" s="27">
        <v>46172</v>
      </c>
      <c r="E57" s="27" t="s">
        <v>9</v>
      </c>
      <c r="F57" s="27">
        <v>48527</v>
      </c>
      <c r="G57" s="28">
        <v>980</v>
      </c>
      <c r="H57" s="27"/>
      <c r="I57" s="27">
        <v>0</v>
      </c>
      <c r="J57" s="35">
        <v>0</v>
      </c>
      <c r="K57" s="27">
        <v>1</v>
      </c>
      <c r="L57" s="35">
        <v>11000</v>
      </c>
      <c r="M57" s="33">
        <f t="shared" si="0"/>
        <v>8800</v>
      </c>
      <c r="N57" s="34">
        <f t="shared" si="1"/>
        <v>51.947108398721305</v>
      </c>
      <c r="O57" s="33">
        <f t="shared" si="2"/>
        <v>1100</v>
      </c>
      <c r="P57" s="34">
        <f t="shared" si="3"/>
        <v>0</v>
      </c>
      <c r="Q57" s="33">
        <f t="shared" si="4"/>
        <v>550</v>
      </c>
      <c r="R57" s="34">
        <f t="shared" si="5"/>
        <v>11.458333333333334</v>
      </c>
      <c r="S57" s="33">
        <f t="shared" si="6"/>
        <v>550</v>
      </c>
      <c r="T57" s="33">
        <f t="shared" si="7"/>
        <v>15</v>
      </c>
      <c r="U57" s="33">
        <v>1</v>
      </c>
      <c r="V57" s="33">
        <v>14</v>
      </c>
      <c r="W57" s="34">
        <f t="shared" si="8"/>
        <v>38.732394366197184</v>
      </c>
      <c r="X57" s="34">
        <f t="shared" si="9"/>
        <v>102.13783609825182</v>
      </c>
      <c r="Y57" s="28"/>
    </row>
    <row r="58" spans="1:25" ht="34.5" customHeight="1">
      <c r="A58" s="18">
        <v>52</v>
      </c>
      <c r="B58" s="26" t="s">
        <v>267</v>
      </c>
      <c r="C58" s="27">
        <v>2173</v>
      </c>
      <c r="D58" s="27">
        <v>60000</v>
      </c>
      <c r="E58" s="27" t="s">
        <v>9</v>
      </c>
      <c r="F58" s="27">
        <v>29613</v>
      </c>
      <c r="G58" s="28">
        <v>0</v>
      </c>
      <c r="H58" s="27" t="s">
        <v>375</v>
      </c>
      <c r="I58" s="27">
        <v>100</v>
      </c>
      <c r="J58" s="27">
        <v>1</v>
      </c>
      <c r="K58" s="27">
        <v>0</v>
      </c>
      <c r="L58" s="35">
        <v>11000</v>
      </c>
      <c r="M58" s="33">
        <f t="shared" si="0"/>
        <v>8800</v>
      </c>
      <c r="N58" s="34">
        <f t="shared" si="1"/>
        <v>69.465271723336244</v>
      </c>
      <c r="O58" s="33">
        <f t="shared" si="2"/>
        <v>1100</v>
      </c>
      <c r="P58" s="34">
        <f t="shared" si="3"/>
        <v>183.33333333333334</v>
      </c>
      <c r="Q58" s="33">
        <f t="shared" si="4"/>
        <v>550</v>
      </c>
      <c r="R58" s="34">
        <f t="shared" si="5"/>
        <v>0</v>
      </c>
      <c r="S58" s="33">
        <f t="shared" si="6"/>
        <v>550</v>
      </c>
      <c r="T58" s="33">
        <f t="shared" si="7"/>
        <v>0</v>
      </c>
      <c r="U58" s="33">
        <v>0</v>
      </c>
      <c r="V58" s="33">
        <v>0</v>
      </c>
      <c r="W58" s="34">
        <f t="shared" si="8"/>
        <v>0</v>
      </c>
      <c r="X58" s="34">
        <f t="shared" si="9"/>
        <v>252.7986050566696</v>
      </c>
      <c r="Y58" s="28"/>
    </row>
    <row r="59" spans="1:25" ht="25.5" customHeight="1">
      <c r="A59" s="18">
        <v>53</v>
      </c>
      <c r="B59" s="26" t="s">
        <v>274</v>
      </c>
      <c r="C59" s="27">
        <v>2941</v>
      </c>
      <c r="D59" s="27">
        <v>90000</v>
      </c>
      <c r="E59" s="27" t="s">
        <v>9</v>
      </c>
      <c r="F59" s="27">
        <v>49300.2</v>
      </c>
      <c r="G59" s="28">
        <v>1826</v>
      </c>
      <c r="H59" s="27"/>
      <c r="I59" s="27" t="s">
        <v>376</v>
      </c>
      <c r="J59" s="35">
        <v>0</v>
      </c>
      <c r="K59" s="27">
        <v>0</v>
      </c>
      <c r="L59" s="35">
        <v>11000</v>
      </c>
      <c r="M59" s="33">
        <f t="shared" si="0"/>
        <v>8800</v>
      </c>
      <c r="N59" s="34">
        <f t="shared" si="1"/>
        <v>94.016274338854984</v>
      </c>
      <c r="O59" s="33">
        <f t="shared" si="2"/>
        <v>1100</v>
      </c>
      <c r="P59" s="34">
        <f t="shared" si="3"/>
        <v>0</v>
      </c>
      <c r="Q59" s="33">
        <f t="shared" si="4"/>
        <v>550</v>
      </c>
      <c r="R59" s="34">
        <f t="shared" si="5"/>
        <v>0</v>
      </c>
      <c r="S59" s="33">
        <f t="shared" si="6"/>
        <v>550</v>
      </c>
      <c r="T59" s="33">
        <f t="shared" si="7"/>
        <v>2</v>
      </c>
      <c r="U59" s="33">
        <v>2</v>
      </c>
      <c r="V59" s="33"/>
      <c r="W59" s="34">
        <f t="shared" si="8"/>
        <v>5.164319248826291</v>
      </c>
      <c r="X59" s="34">
        <f t="shared" si="9"/>
        <v>99.180593587681273</v>
      </c>
      <c r="Y59" s="28"/>
    </row>
    <row r="60" spans="1:25" ht="39" customHeight="1">
      <c r="A60" s="18">
        <v>54</v>
      </c>
      <c r="B60" s="26" t="s">
        <v>278</v>
      </c>
      <c r="C60" s="27">
        <v>1491</v>
      </c>
      <c r="D60" s="27">
        <v>186676</v>
      </c>
      <c r="E60" s="27" t="s">
        <v>9</v>
      </c>
      <c r="F60" s="27">
        <v>23371</v>
      </c>
      <c r="G60" s="28">
        <v>849</v>
      </c>
      <c r="H60" s="27" t="s">
        <v>375</v>
      </c>
      <c r="I60" s="27" t="s">
        <v>376</v>
      </c>
      <c r="J60" s="27">
        <v>0</v>
      </c>
      <c r="K60" s="27">
        <v>1</v>
      </c>
      <c r="L60" s="35">
        <v>11000</v>
      </c>
      <c r="M60" s="33">
        <f t="shared" si="0"/>
        <v>8800</v>
      </c>
      <c r="N60" s="34">
        <f t="shared" si="1"/>
        <v>47.663469921534436</v>
      </c>
      <c r="O60" s="33">
        <f t="shared" si="2"/>
        <v>1100</v>
      </c>
      <c r="P60" s="34">
        <f t="shared" si="3"/>
        <v>0</v>
      </c>
      <c r="Q60" s="33">
        <f t="shared" si="4"/>
        <v>550</v>
      </c>
      <c r="R60" s="34">
        <f t="shared" si="5"/>
        <v>11.458333333333334</v>
      </c>
      <c r="S60" s="33">
        <f t="shared" si="6"/>
        <v>550</v>
      </c>
      <c r="T60" s="33">
        <f t="shared" si="7"/>
        <v>0</v>
      </c>
      <c r="U60" s="33">
        <v>0</v>
      </c>
      <c r="V60" s="33">
        <v>0</v>
      </c>
      <c r="W60" s="34">
        <f t="shared" si="8"/>
        <v>0</v>
      </c>
      <c r="X60" s="34">
        <f t="shared" si="9"/>
        <v>59.121803254867771</v>
      </c>
      <c r="Y60" s="28"/>
    </row>
    <row r="61" spans="1:25" ht="42.75" customHeight="1">
      <c r="A61" s="18">
        <v>55</v>
      </c>
      <c r="B61" s="26" t="s">
        <v>280</v>
      </c>
      <c r="C61" s="27">
        <v>6068</v>
      </c>
      <c r="D61" s="27">
        <v>350000</v>
      </c>
      <c r="E61" s="27" t="s">
        <v>9</v>
      </c>
      <c r="F61" s="27">
        <v>83200</v>
      </c>
      <c r="G61" s="28">
        <v>2550</v>
      </c>
      <c r="H61" s="27" t="s">
        <v>375</v>
      </c>
      <c r="I61" s="27" t="s">
        <v>376</v>
      </c>
      <c r="J61" s="35">
        <v>0</v>
      </c>
      <c r="K61" s="27">
        <v>2</v>
      </c>
      <c r="L61" s="35">
        <v>11000</v>
      </c>
      <c r="M61" s="33">
        <f t="shared" si="0"/>
        <v>8800</v>
      </c>
      <c r="N61" s="34">
        <f t="shared" si="1"/>
        <v>193.97849462365591</v>
      </c>
      <c r="O61" s="33">
        <f t="shared" si="2"/>
        <v>1100</v>
      </c>
      <c r="P61" s="34">
        <f t="shared" si="3"/>
        <v>0</v>
      </c>
      <c r="Q61" s="33">
        <f t="shared" si="4"/>
        <v>550</v>
      </c>
      <c r="R61" s="34">
        <f t="shared" si="5"/>
        <v>22.916666666666668</v>
      </c>
      <c r="S61" s="33">
        <f t="shared" si="6"/>
        <v>550</v>
      </c>
      <c r="T61" s="33">
        <f t="shared" si="7"/>
        <v>7</v>
      </c>
      <c r="U61" s="33">
        <v>0</v>
      </c>
      <c r="V61" s="33">
        <v>7</v>
      </c>
      <c r="W61" s="34">
        <f t="shared" si="8"/>
        <v>18.07511737089202</v>
      </c>
      <c r="X61" s="34">
        <f t="shared" si="9"/>
        <v>234.97027866121459</v>
      </c>
      <c r="Y61" s="28"/>
    </row>
    <row r="62" spans="1:25" ht="36" customHeight="1">
      <c r="A62" s="18">
        <v>56</v>
      </c>
      <c r="B62" s="26" t="s">
        <v>289</v>
      </c>
      <c r="C62" s="27">
        <v>8024</v>
      </c>
      <c r="D62" s="27">
        <v>61630</v>
      </c>
      <c r="E62" s="27" t="s">
        <v>9</v>
      </c>
      <c r="F62" s="27">
        <v>53416</v>
      </c>
      <c r="G62" s="28">
        <v>3095.85</v>
      </c>
      <c r="H62" s="27" t="s">
        <v>374</v>
      </c>
      <c r="I62" s="27" t="s">
        <v>376</v>
      </c>
      <c r="J62" s="27">
        <v>0</v>
      </c>
      <c r="K62" s="27">
        <v>0</v>
      </c>
      <c r="L62" s="35">
        <v>11000</v>
      </c>
      <c r="M62" s="33">
        <f t="shared" si="0"/>
        <v>8800</v>
      </c>
      <c r="N62" s="34">
        <f t="shared" si="1"/>
        <v>256.50682941005522</v>
      </c>
      <c r="O62" s="33">
        <f t="shared" si="2"/>
        <v>1100</v>
      </c>
      <c r="P62" s="34">
        <f t="shared" si="3"/>
        <v>0</v>
      </c>
      <c r="Q62" s="33">
        <f t="shared" si="4"/>
        <v>550</v>
      </c>
      <c r="R62" s="34">
        <f t="shared" si="5"/>
        <v>0</v>
      </c>
      <c r="S62" s="33">
        <f t="shared" si="6"/>
        <v>550</v>
      </c>
      <c r="T62" s="33">
        <f t="shared" si="7"/>
        <v>8</v>
      </c>
      <c r="U62" s="33">
        <v>2</v>
      </c>
      <c r="V62" s="33">
        <v>6</v>
      </c>
      <c r="W62" s="34">
        <f t="shared" si="8"/>
        <v>20.657276995305164</v>
      </c>
      <c r="X62" s="34">
        <f t="shared" si="9"/>
        <v>277.16410640536037</v>
      </c>
      <c r="Y62" s="28"/>
    </row>
    <row r="63" spans="1:25" ht="36.75" customHeight="1">
      <c r="A63" s="18">
        <v>57</v>
      </c>
      <c r="B63" s="26" t="s">
        <v>291</v>
      </c>
      <c r="C63" s="27">
        <v>3193</v>
      </c>
      <c r="D63" s="27">
        <v>54823</v>
      </c>
      <c r="E63" s="27" t="s">
        <v>9</v>
      </c>
      <c r="F63" s="27">
        <v>39447</v>
      </c>
      <c r="G63" s="28">
        <v>1248</v>
      </c>
      <c r="H63" s="27" t="s">
        <v>375</v>
      </c>
      <c r="I63" s="27" t="s">
        <v>376</v>
      </c>
      <c r="J63" s="35">
        <v>0</v>
      </c>
      <c r="K63" s="27">
        <v>1</v>
      </c>
      <c r="L63" s="35">
        <v>11000</v>
      </c>
      <c r="M63" s="33">
        <f t="shared" si="0"/>
        <v>8800</v>
      </c>
      <c r="N63" s="34">
        <f t="shared" si="1"/>
        <v>102.07207207207207</v>
      </c>
      <c r="O63" s="33">
        <f t="shared" si="2"/>
        <v>1100</v>
      </c>
      <c r="P63" s="34">
        <f t="shared" si="3"/>
        <v>0</v>
      </c>
      <c r="Q63" s="33">
        <f t="shared" si="4"/>
        <v>550</v>
      </c>
      <c r="R63" s="34">
        <f t="shared" si="5"/>
        <v>11.458333333333334</v>
      </c>
      <c r="S63" s="33">
        <f t="shared" si="6"/>
        <v>550</v>
      </c>
      <c r="T63" s="33">
        <f t="shared" si="7"/>
        <v>4</v>
      </c>
      <c r="U63" s="33">
        <v>2</v>
      </c>
      <c r="V63" s="33">
        <v>2</v>
      </c>
      <c r="W63" s="34">
        <f t="shared" si="8"/>
        <v>10.328638497652582</v>
      </c>
      <c r="X63" s="34">
        <f t="shared" si="9"/>
        <v>123.85904390305798</v>
      </c>
      <c r="Y63" s="28"/>
    </row>
    <row r="64" spans="1:25" ht="28.5">
      <c r="A64" s="18">
        <v>58</v>
      </c>
      <c r="B64" s="26" t="s">
        <v>295</v>
      </c>
      <c r="C64" s="27">
        <v>2036</v>
      </c>
      <c r="D64" s="27">
        <v>66666</v>
      </c>
      <c r="E64" s="27" t="s">
        <v>9</v>
      </c>
      <c r="F64" s="27">
        <v>47498.36</v>
      </c>
      <c r="G64" s="28">
        <v>1020</v>
      </c>
      <c r="H64" s="27"/>
      <c r="I64" s="27" t="s">
        <v>376</v>
      </c>
      <c r="J64" s="27">
        <v>0</v>
      </c>
      <c r="K64" s="27">
        <v>0</v>
      </c>
      <c r="L64" s="35">
        <v>11000</v>
      </c>
      <c r="M64" s="33">
        <f t="shared" si="0"/>
        <v>8800</v>
      </c>
      <c r="N64" s="34">
        <f t="shared" si="1"/>
        <v>65.085730892182511</v>
      </c>
      <c r="O64" s="33">
        <f t="shared" si="2"/>
        <v>1100</v>
      </c>
      <c r="P64" s="34">
        <f t="shared" si="3"/>
        <v>0</v>
      </c>
      <c r="Q64" s="33">
        <f t="shared" si="4"/>
        <v>550</v>
      </c>
      <c r="R64" s="34">
        <f t="shared" si="5"/>
        <v>0</v>
      </c>
      <c r="S64" s="33">
        <f t="shared" si="6"/>
        <v>550</v>
      </c>
      <c r="T64" s="33">
        <f t="shared" si="7"/>
        <v>5</v>
      </c>
      <c r="U64" s="33">
        <v>0</v>
      </c>
      <c r="V64" s="33">
        <v>5</v>
      </c>
      <c r="W64" s="34">
        <f t="shared" si="8"/>
        <v>12.910798122065728</v>
      </c>
      <c r="X64" s="34">
        <f t="shared" si="9"/>
        <v>77.996529014248239</v>
      </c>
      <c r="Y64" s="28"/>
    </row>
    <row r="65" spans="1:25" ht="40.5" customHeight="1">
      <c r="A65" s="18">
        <v>59</v>
      </c>
      <c r="B65" s="26" t="s">
        <v>296</v>
      </c>
      <c r="C65" s="27">
        <v>4540</v>
      </c>
      <c r="D65" s="27">
        <v>55094</v>
      </c>
      <c r="E65" s="27" t="s">
        <v>9</v>
      </c>
      <c r="F65" s="27">
        <v>47834</v>
      </c>
      <c r="G65" s="28">
        <v>1843</v>
      </c>
      <c r="H65" s="27" t="s">
        <v>375</v>
      </c>
      <c r="I65" s="27" t="s">
        <v>376</v>
      </c>
      <c r="J65" s="35">
        <v>0</v>
      </c>
      <c r="K65" s="27">
        <v>1</v>
      </c>
      <c r="L65" s="35">
        <v>11000</v>
      </c>
      <c r="M65" s="33">
        <f t="shared" si="0"/>
        <v>8800</v>
      </c>
      <c r="N65" s="34">
        <f t="shared" si="1"/>
        <v>145.13222900319676</v>
      </c>
      <c r="O65" s="33">
        <f t="shared" si="2"/>
        <v>1100</v>
      </c>
      <c r="P65" s="34">
        <f t="shared" si="3"/>
        <v>0</v>
      </c>
      <c r="Q65" s="33">
        <f t="shared" si="4"/>
        <v>550</v>
      </c>
      <c r="R65" s="34">
        <f t="shared" si="5"/>
        <v>11.458333333333334</v>
      </c>
      <c r="S65" s="33">
        <f t="shared" si="6"/>
        <v>550</v>
      </c>
      <c r="T65" s="33">
        <f t="shared" si="7"/>
        <v>4</v>
      </c>
      <c r="U65" s="33">
        <v>0</v>
      </c>
      <c r="V65" s="33">
        <v>4</v>
      </c>
      <c r="W65" s="34">
        <f t="shared" si="8"/>
        <v>10.328638497652582</v>
      </c>
      <c r="X65" s="34">
        <f t="shared" si="9"/>
        <v>166.91920083418267</v>
      </c>
      <c r="Y65" s="28"/>
    </row>
    <row r="66" spans="1:25" ht="39" customHeight="1">
      <c r="A66" s="18">
        <v>60</v>
      </c>
      <c r="B66" s="26" t="s">
        <v>298</v>
      </c>
      <c r="C66" s="27">
        <v>3247</v>
      </c>
      <c r="D66" s="27">
        <v>314029</v>
      </c>
      <c r="E66" s="27" t="s">
        <v>9</v>
      </c>
      <c r="F66" s="27">
        <v>34429.810000000005</v>
      </c>
      <c r="G66" s="28">
        <v>1067.75</v>
      </c>
      <c r="H66" s="27"/>
      <c r="I66" s="27">
        <v>0</v>
      </c>
      <c r="J66" s="27">
        <v>0</v>
      </c>
      <c r="K66" s="27">
        <v>0</v>
      </c>
      <c r="L66" s="35">
        <v>11000</v>
      </c>
      <c r="M66" s="33">
        <f t="shared" si="0"/>
        <v>8800</v>
      </c>
      <c r="N66" s="34">
        <f t="shared" si="1"/>
        <v>103.79831444347573</v>
      </c>
      <c r="O66" s="33">
        <f t="shared" si="2"/>
        <v>1100</v>
      </c>
      <c r="P66" s="34">
        <f t="shared" si="3"/>
        <v>0</v>
      </c>
      <c r="Q66" s="33">
        <f t="shared" si="4"/>
        <v>550</v>
      </c>
      <c r="R66" s="34">
        <f t="shared" si="5"/>
        <v>0</v>
      </c>
      <c r="S66" s="33">
        <f t="shared" si="6"/>
        <v>550</v>
      </c>
      <c r="T66" s="33">
        <f t="shared" si="7"/>
        <v>6</v>
      </c>
      <c r="U66" s="33">
        <v>0</v>
      </c>
      <c r="V66" s="33">
        <v>6</v>
      </c>
      <c r="W66" s="34">
        <f t="shared" si="8"/>
        <v>15.492957746478874</v>
      </c>
      <c r="X66" s="34">
        <f t="shared" si="9"/>
        <v>119.29127218995461</v>
      </c>
      <c r="Y66" s="28"/>
    </row>
    <row r="67" spans="1:25" ht="32.25" customHeight="1">
      <c r="A67" s="18">
        <v>61</v>
      </c>
      <c r="B67" s="26" t="s">
        <v>312</v>
      </c>
      <c r="C67" s="27">
        <v>4159</v>
      </c>
      <c r="D67" s="27">
        <v>87340</v>
      </c>
      <c r="E67" s="27" t="s">
        <v>9</v>
      </c>
      <c r="F67" s="27">
        <v>49084</v>
      </c>
      <c r="G67" s="28">
        <v>3560</v>
      </c>
      <c r="H67" s="27" t="s">
        <v>375</v>
      </c>
      <c r="I67" s="27">
        <v>0</v>
      </c>
      <c r="J67" s="35">
        <v>0</v>
      </c>
      <c r="K67" s="27">
        <v>2</v>
      </c>
      <c r="L67" s="35">
        <v>11000</v>
      </c>
      <c r="M67" s="33">
        <f t="shared" si="0"/>
        <v>8800</v>
      </c>
      <c r="N67" s="34">
        <f t="shared" si="1"/>
        <v>132.95263004940423</v>
      </c>
      <c r="O67" s="33">
        <f t="shared" si="2"/>
        <v>1100</v>
      </c>
      <c r="P67" s="34">
        <f t="shared" si="3"/>
        <v>0</v>
      </c>
      <c r="Q67" s="33">
        <f t="shared" si="4"/>
        <v>550</v>
      </c>
      <c r="R67" s="34">
        <f t="shared" si="5"/>
        <v>22.916666666666668</v>
      </c>
      <c r="S67" s="33">
        <f t="shared" si="6"/>
        <v>550</v>
      </c>
      <c r="T67" s="33">
        <f t="shared" si="7"/>
        <v>7</v>
      </c>
      <c r="U67" s="33">
        <v>1</v>
      </c>
      <c r="V67" s="33">
        <v>6</v>
      </c>
      <c r="W67" s="34">
        <f t="shared" si="8"/>
        <v>18.07511737089202</v>
      </c>
      <c r="X67" s="34">
        <f t="shared" si="9"/>
        <v>173.94441408696292</v>
      </c>
      <c r="Y67" s="28"/>
    </row>
    <row r="68" spans="1:25" ht="26.25" customHeight="1">
      <c r="A68" s="18">
        <v>62</v>
      </c>
      <c r="B68" s="26" t="s">
        <v>314</v>
      </c>
      <c r="C68" s="27">
        <v>4280</v>
      </c>
      <c r="D68" s="27">
        <v>55880</v>
      </c>
      <c r="E68" s="27" t="s">
        <v>9</v>
      </c>
      <c r="F68" s="27">
        <v>44021.470000000008</v>
      </c>
      <c r="G68" s="28">
        <v>2260.19</v>
      </c>
      <c r="H68" s="27" t="s">
        <v>375</v>
      </c>
      <c r="I68" s="27">
        <v>0</v>
      </c>
      <c r="J68" s="27">
        <v>0</v>
      </c>
      <c r="K68" s="27">
        <v>2</v>
      </c>
      <c r="L68" s="35">
        <v>11000</v>
      </c>
      <c r="M68" s="33">
        <f t="shared" si="0"/>
        <v>8800</v>
      </c>
      <c r="N68" s="34">
        <f t="shared" si="1"/>
        <v>136.82069165940135</v>
      </c>
      <c r="O68" s="33">
        <f t="shared" si="2"/>
        <v>1100</v>
      </c>
      <c r="P68" s="34">
        <f t="shared" si="3"/>
        <v>0</v>
      </c>
      <c r="Q68" s="33">
        <f t="shared" si="4"/>
        <v>550</v>
      </c>
      <c r="R68" s="34">
        <f t="shared" si="5"/>
        <v>22.916666666666668</v>
      </c>
      <c r="S68" s="33">
        <f t="shared" si="6"/>
        <v>550</v>
      </c>
      <c r="T68" s="33">
        <f t="shared" si="7"/>
        <v>12</v>
      </c>
      <c r="U68" s="33">
        <v>3</v>
      </c>
      <c r="V68" s="33">
        <v>9</v>
      </c>
      <c r="W68" s="34">
        <f t="shared" si="8"/>
        <v>30.985915492957748</v>
      </c>
      <c r="X68" s="34">
        <f t="shared" si="9"/>
        <v>190.72327381902576</v>
      </c>
      <c r="Y68" s="28"/>
    </row>
    <row r="69" spans="1:25" ht="42" customHeight="1">
      <c r="A69" s="18">
        <v>63</v>
      </c>
      <c r="B69" s="26" t="s">
        <v>316</v>
      </c>
      <c r="C69" s="27">
        <v>7024</v>
      </c>
      <c r="D69" s="27">
        <v>93057</v>
      </c>
      <c r="E69" s="27" t="s">
        <v>9</v>
      </c>
      <c r="F69" s="27">
        <v>68450</v>
      </c>
      <c r="G69" s="28">
        <v>2359</v>
      </c>
      <c r="H69" s="27" t="s">
        <v>374</v>
      </c>
      <c r="I69" s="27">
        <v>0</v>
      </c>
      <c r="J69" s="35">
        <v>0</v>
      </c>
      <c r="K69" s="27">
        <v>3</v>
      </c>
      <c r="L69" s="35">
        <v>11000</v>
      </c>
      <c r="M69" s="33">
        <f t="shared" si="0"/>
        <v>8800</v>
      </c>
      <c r="N69" s="34">
        <f t="shared" si="1"/>
        <v>224.53937808776519</v>
      </c>
      <c r="O69" s="33">
        <f t="shared" si="2"/>
        <v>1100</v>
      </c>
      <c r="P69" s="34">
        <f t="shared" si="3"/>
        <v>0</v>
      </c>
      <c r="Q69" s="33">
        <f t="shared" si="4"/>
        <v>550</v>
      </c>
      <c r="R69" s="34">
        <f t="shared" si="5"/>
        <v>34.375</v>
      </c>
      <c r="S69" s="33">
        <f t="shared" si="6"/>
        <v>550</v>
      </c>
      <c r="T69" s="33">
        <f t="shared" si="7"/>
        <v>5</v>
      </c>
      <c r="U69" s="33">
        <v>0</v>
      </c>
      <c r="V69" s="33">
        <v>5</v>
      </c>
      <c r="W69" s="34">
        <f t="shared" si="8"/>
        <v>12.910798122065728</v>
      </c>
      <c r="X69" s="34">
        <f t="shared" si="9"/>
        <v>271.82517620983089</v>
      </c>
      <c r="Y69" s="28"/>
    </row>
    <row r="70" spans="1:25" ht="51" customHeight="1">
      <c r="A70" s="18">
        <v>64</v>
      </c>
      <c r="B70" s="26" t="s">
        <v>320</v>
      </c>
      <c r="C70" s="27">
        <v>5298</v>
      </c>
      <c r="D70" s="27">
        <v>68740</v>
      </c>
      <c r="E70" s="27" t="s">
        <v>9</v>
      </c>
      <c r="F70" s="27">
        <v>10348</v>
      </c>
      <c r="G70" s="28">
        <v>250</v>
      </c>
      <c r="H70" s="27"/>
      <c r="I70" s="27">
        <v>0</v>
      </c>
      <c r="J70" s="27">
        <v>0</v>
      </c>
      <c r="K70" s="27">
        <v>0</v>
      </c>
      <c r="L70" s="35">
        <v>11000</v>
      </c>
      <c r="M70" s="33">
        <f t="shared" si="0"/>
        <v>8800</v>
      </c>
      <c r="N70" s="34">
        <f t="shared" si="1"/>
        <v>169.36355710549259</v>
      </c>
      <c r="O70" s="33">
        <f t="shared" si="2"/>
        <v>1100</v>
      </c>
      <c r="P70" s="34">
        <f t="shared" si="3"/>
        <v>0</v>
      </c>
      <c r="Q70" s="33">
        <f t="shared" si="4"/>
        <v>550</v>
      </c>
      <c r="R70" s="34">
        <f t="shared" si="5"/>
        <v>0</v>
      </c>
      <c r="S70" s="33">
        <f t="shared" si="6"/>
        <v>550</v>
      </c>
      <c r="T70" s="33">
        <f t="shared" si="7"/>
        <v>0</v>
      </c>
      <c r="U70" s="33">
        <v>0</v>
      </c>
      <c r="V70" s="33">
        <v>0</v>
      </c>
      <c r="W70" s="34">
        <f t="shared" si="8"/>
        <v>0</v>
      </c>
      <c r="X70" s="34">
        <f t="shared" si="9"/>
        <v>169.36355710549259</v>
      </c>
      <c r="Y70" s="28"/>
    </row>
    <row r="71" spans="1:25" ht="57" customHeight="1">
      <c r="A71" s="18">
        <v>65</v>
      </c>
      <c r="B71" s="26" t="s">
        <v>321</v>
      </c>
      <c r="C71" s="27">
        <v>2706</v>
      </c>
      <c r="D71" s="27">
        <v>79920</v>
      </c>
      <c r="E71" s="27" t="s">
        <v>9</v>
      </c>
      <c r="F71" s="27">
        <v>27457</v>
      </c>
      <c r="G71" s="28">
        <v>1103</v>
      </c>
      <c r="H71" s="27"/>
      <c r="I71" s="27">
        <v>0</v>
      </c>
      <c r="J71" s="35">
        <v>0</v>
      </c>
      <c r="K71" s="27">
        <v>0</v>
      </c>
      <c r="L71" s="35">
        <v>11000</v>
      </c>
      <c r="M71" s="33">
        <f t="shared" si="0"/>
        <v>8800</v>
      </c>
      <c r="N71" s="34">
        <f t="shared" si="1"/>
        <v>86.503923278116829</v>
      </c>
      <c r="O71" s="33">
        <f t="shared" si="2"/>
        <v>1100</v>
      </c>
      <c r="P71" s="34">
        <f t="shared" si="3"/>
        <v>0</v>
      </c>
      <c r="Q71" s="33">
        <f t="shared" si="4"/>
        <v>550</v>
      </c>
      <c r="R71" s="34">
        <f t="shared" si="5"/>
        <v>0</v>
      </c>
      <c r="S71" s="33">
        <f t="shared" si="6"/>
        <v>550</v>
      </c>
      <c r="T71" s="33">
        <f t="shared" si="7"/>
        <v>0</v>
      </c>
      <c r="U71" s="33">
        <v>0</v>
      </c>
      <c r="V71" s="33">
        <v>0</v>
      </c>
      <c r="W71" s="34">
        <f t="shared" si="8"/>
        <v>0</v>
      </c>
      <c r="X71" s="34">
        <f t="shared" si="9"/>
        <v>86.503923278116829</v>
      </c>
      <c r="Y71" s="28"/>
    </row>
    <row r="72" spans="1:25" ht="35.25" customHeight="1">
      <c r="A72" s="18">
        <v>66</v>
      </c>
      <c r="B72" s="26" t="s">
        <v>324</v>
      </c>
      <c r="C72" s="27">
        <v>6036</v>
      </c>
      <c r="D72" s="27">
        <v>70000</v>
      </c>
      <c r="E72" s="27" t="s">
        <v>9</v>
      </c>
      <c r="F72" s="27">
        <v>35820</v>
      </c>
      <c r="G72" s="28">
        <v>520</v>
      </c>
      <c r="H72" s="27"/>
      <c r="I72" s="27">
        <v>100</v>
      </c>
      <c r="J72" s="27">
        <v>1</v>
      </c>
      <c r="K72" s="27">
        <v>0</v>
      </c>
      <c r="L72" s="35">
        <v>11000</v>
      </c>
      <c r="M72" s="33">
        <f t="shared" si="0"/>
        <v>8800</v>
      </c>
      <c r="N72" s="34">
        <f t="shared" ref="N72:N82" si="10">C72*M72/275280</f>
        <v>192.95553618134264</v>
      </c>
      <c r="O72" s="33">
        <f t="shared" si="2"/>
        <v>1100</v>
      </c>
      <c r="P72" s="34">
        <f t="shared" si="3"/>
        <v>183.33333333333334</v>
      </c>
      <c r="Q72" s="33">
        <f t="shared" si="4"/>
        <v>550</v>
      </c>
      <c r="R72" s="34">
        <f t="shared" si="5"/>
        <v>0</v>
      </c>
      <c r="S72" s="33">
        <f t="shared" si="6"/>
        <v>550</v>
      </c>
      <c r="T72" s="33">
        <f t="shared" ref="T72:T82" si="11">U72+V72</f>
        <v>0</v>
      </c>
      <c r="U72" s="33">
        <v>0</v>
      </c>
      <c r="V72" s="33">
        <v>0</v>
      </c>
      <c r="W72" s="34">
        <f t="shared" ref="W72:W82" si="12">S72*T72/213</f>
        <v>0</v>
      </c>
      <c r="X72" s="34">
        <f t="shared" ref="X72:X82" si="13">N72+P72+R72+W72</f>
        <v>376.28886951467598</v>
      </c>
      <c r="Y72" s="28"/>
    </row>
    <row r="73" spans="1:25" ht="43.5" customHeight="1">
      <c r="A73" s="18">
        <v>67</v>
      </c>
      <c r="B73" s="26" t="s">
        <v>327</v>
      </c>
      <c r="C73" s="27">
        <v>10032</v>
      </c>
      <c r="D73" s="27">
        <v>173000</v>
      </c>
      <c r="E73" s="27" t="s">
        <v>9</v>
      </c>
      <c r="F73" s="27">
        <v>62800</v>
      </c>
      <c r="G73" s="28">
        <v>900</v>
      </c>
      <c r="H73" s="27"/>
      <c r="I73" s="27">
        <v>100</v>
      </c>
      <c r="J73" s="27">
        <v>1</v>
      </c>
      <c r="K73" s="27">
        <v>0</v>
      </c>
      <c r="L73" s="35">
        <v>11000</v>
      </c>
      <c r="M73" s="33">
        <f t="shared" si="0"/>
        <v>8800</v>
      </c>
      <c r="N73" s="34">
        <f t="shared" si="10"/>
        <v>320.69747166521358</v>
      </c>
      <c r="O73" s="33">
        <f t="shared" si="2"/>
        <v>1100</v>
      </c>
      <c r="P73" s="34">
        <f t="shared" si="3"/>
        <v>183.33333333333334</v>
      </c>
      <c r="Q73" s="33">
        <f t="shared" si="4"/>
        <v>550</v>
      </c>
      <c r="R73" s="34">
        <f t="shared" si="5"/>
        <v>0</v>
      </c>
      <c r="S73" s="33">
        <f t="shared" si="6"/>
        <v>550</v>
      </c>
      <c r="T73" s="33">
        <f t="shared" si="11"/>
        <v>0</v>
      </c>
      <c r="U73" s="33">
        <v>0</v>
      </c>
      <c r="V73" s="33">
        <v>0</v>
      </c>
      <c r="W73" s="34">
        <f t="shared" si="12"/>
        <v>0</v>
      </c>
      <c r="X73" s="34">
        <f t="shared" si="13"/>
        <v>504.03080499854696</v>
      </c>
      <c r="Y73" s="28"/>
    </row>
    <row r="74" spans="1:25" ht="53.25" customHeight="1">
      <c r="A74" s="18">
        <v>68</v>
      </c>
      <c r="B74" s="26" t="s">
        <v>330</v>
      </c>
      <c r="C74" s="27">
        <v>4356</v>
      </c>
      <c r="D74" s="27">
        <v>84000</v>
      </c>
      <c r="E74" s="27" t="s">
        <v>9</v>
      </c>
      <c r="F74" s="27">
        <v>47360</v>
      </c>
      <c r="G74" s="28">
        <v>1261</v>
      </c>
      <c r="H74" s="27"/>
      <c r="I74" s="27">
        <v>0</v>
      </c>
      <c r="J74" s="27">
        <v>0</v>
      </c>
      <c r="K74" s="27">
        <v>0</v>
      </c>
      <c r="L74" s="35">
        <v>11000</v>
      </c>
      <c r="M74" s="33">
        <f t="shared" si="0"/>
        <v>8800</v>
      </c>
      <c r="N74" s="34">
        <f t="shared" si="10"/>
        <v>139.25021795989537</v>
      </c>
      <c r="O74" s="33">
        <f t="shared" si="2"/>
        <v>1100</v>
      </c>
      <c r="P74" s="34">
        <f t="shared" si="3"/>
        <v>0</v>
      </c>
      <c r="Q74" s="33">
        <f t="shared" si="4"/>
        <v>550</v>
      </c>
      <c r="R74" s="34">
        <f t="shared" si="5"/>
        <v>0</v>
      </c>
      <c r="S74" s="33">
        <f t="shared" si="6"/>
        <v>550</v>
      </c>
      <c r="T74" s="33">
        <f t="shared" si="11"/>
        <v>0</v>
      </c>
      <c r="U74" s="33">
        <v>0</v>
      </c>
      <c r="V74" s="33">
        <v>0</v>
      </c>
      <c r="W74" s="34">
        <f t="shared" si="12"/>
        <v>0</v>
      </c>
      <c r="X74" s="34">
        <f t="shared" si="13"/>
        <v>139.25021795989537</v>
      </c>
      <c r="Y74" s="28"/>
    </row>
    <row r="75" spans="1:25" ht="47.25" customHeight="1">
      <c r="A75" s="18">
        <v>69</v>
      </c>
      <c r="B75" s="26" t="s">
        <v>335</v>
      </c>
      <c r="C75" s="27">
        <v>4595</v>
      </c>
      <c r="D75" s="27">
        <v>362167</v>
      </c>
      <c r="E75" s="27" t="s">
        <v>9</v>
      </c>
      <c r="F75" s="27">
        <v>55622</v>
      </c>
      <c r="G75" s="28">
        <v>7694</v>
      </c>
      <c r="H75" s="27" t="s">
        <v>375</v>
      </c>
      <c r="I75" s="27" t="s">
        <v>376</v>
      </c>
      <c r="J75" s="27">
        <v>0</v>
      </c>
      <c r="K75" s="27">
        <v>1</v>
      </c>
      <c r="L75" s="35">
        <v>11000</v>
      </c>
      <c r="M75" s="33">
        <f t="shared" ref="M75:M82" si="14">L75*0.8</f>
        <v>8800</v>
      </c>
      <c r="N75" s="34">
        <f t="shared" si="10"/>
        <v>146.8904388259227</v>
      </c>
      <c r="O75" s="33">
        <f t="shared" ref="O75:O82" si="15">L75*0.1</f>
        <v>1100</v>
      </c>
      <c r="P75" s="34">
        <f t="shared" ref="P75:P82" si="16">J75*O75/6</f>
        <v>0</v>
      </c>
      <c r="Q75" s="33">
        <f t="shared" ref="Q75:Q82" si="17">L75*0.05</f>
        <v>550</v>
      </c>
      <c r="R75" s="34">
        <f t="shared" ref="R75:R82" si="18">K75*Q75/48</f>
        <v>11.458333333333334</v>
      </c>
      <c r="S75" s="33">
        <f t="shared" ref="S75:S82" si="19">L75*0.05</f>
        <v>550</v>
      </c>
      <c r="T75" s="33">
        <f t="shared" si="11"/>
        <v>2</v>
      </c>
      <c r="U75" s="33">
        <v>0</v>
      </c>
      <c r="V75" s="33">
        <v>2</v>
      </c>
      <c r="W75" s="34">
        <f t="shared" si="12"/>
        <v>5.164319248826291</v>
      </c>
      <c r="X75" s="34">
        <f t="shared" si="13"/>
        <v>163.51309140808235</v>
      </c>
      <c r="Y75" s="28"/>
    </row>
    <row r="76" spans="1:25" ht="35.25" customHeight="1">
      <c r="A76" s="18">
        <v>70</v>
      </c>
      <c r="B76" s="26" t="s">
        <v>339</v>
      </c>
      <c r="C76" s="27">
        <v>2732</v>
      </c>
      <c r="D76" s="27">
        <v>102380</v>
      </c>
      <c r="E76" s="27" t="s">
        <v>9</v>
      </c>
      <c r="F76" s="27">
        <v>29498</v>
      </c>
      <c r="G76" s="28">
        <v>752</v>
      </c>
      <c r="H76" s="27" t="s">
        <v>374</v>
      </c>
      <c r="I76" s="27" t="s">
        <v>376</v>
      </c>
      <c r="J76" s="27">
        <v>0</v>
      </c>
      <c r="K76" s="27">
        <v>1</v>
      </c>
      <c r="L76" s="35">
        <v>11000</v>
      </c>
      <c r="M76" s="33">
        <f t="shared" si="14"/>
        <v>8800</v>
      </c>
      <c r="N76" s="34">
        <f t="shared" si="10"/>
        <v>87.33507701249637</v>
      </c>
      <c r="O76" s="33">
        <f t="shared" si="15"/>
        <v>1100</v>
      </c>
      <c r="P76" s="34">
        <f t="shared" si="16"/>
        <v>0</v>
      </c>
      <c r="Q76" s="33">
        <f t="shared" si="17"/>
        <v>550</v>
      </c>
      <c r="R76" s="34">
        <f t="shared" si="18"/>
        <v>11.458333333333334</v>
      </c>
      <c r="S76" s="33">
        <f t="shared" si="19"/>
        <v>550</v>
      </c>
      <c r="T76" s="33">
        <f t="shared" si="11"/>
        <v>0</v>
      </c>
      <c r="U76" s="33">
        <v>0</v>
      </c>
      <c r="V76" s="33">
        <v>0</v>
      </c>
      <c r="W76" s="34">
        <f t="shared" si="12"/>
        <v>0</v>
      </c>
      <c r="X76" s="34">
        <f t="shared" si="13"/>
        <v>98.793410345829699</v>
      </c>
      <c r="Y76" s="28"/>
    </row>
    <row r="77" spans="1:25" ht="48.75" customHeight="1">
      <c r="A77" s="18">
        <v>71</v>
      </c>
      <c r="B77" s="26" t="s">
        <v>344</v>
      </c>
      <c r="C77" s="27">
        <v>2321</v>
      </c>
      <c r="D77" s="27">
        <v>157341</v>
      </c>
      <c r="E77" s="27" t="s">
        <v>9</v>
      </c>
      <c r="F77" s="27">
        <v>49286</v>
      </c>
      <c r="G77" s="28">
        <v>1609</v>
      </c>
      <c r="H77" s="27" t="s">
        <v>375</v>
      </c>
      <c r="I77" s="27" t="s">
        <v>376</v>
      </c>
      <c r="J77" s="27">
        <v>0</v>
      </c>
      <c r="K77" s="27">
        <v>1</v>
      </c>
      <c r="L77" s="35">
        <v>11000</v>
      </c>
      <c r="M77" s="33">
        <f t="shared" si="14"/>
        <v>8800</v>
      </c>
      <c r="N77" s="34">
        <f t="shared" si="10"/>
        <v>74.196454519035157</v>
      </c>
      <c r="O77" s="33">
        <f t="shared" si="15"/>
        <v>1100</v>
      </c>
      <c r="P77" s="34">
        <f t="shared" si="16"/>
        <v>0</v>
      </c>
      <c r="Q77" s="33">
        <f t="shared" si="17"/>
        <v>550</v>
      </c>
      <c r="R77" s="34">
        <f t="shared" si="18"/>
        <v>11.458333333333334</v>
      </c>
      <c r="S77" s="33">
        <f t="shared" si="19"/>
        <v>550</v>
      </c>
      <c r="T77" s="33">
        <f t="shared" si="11"/>
        <v>0</v>
      </c>
      <c r="U77" s="33">
        <v>0</v>
      </c>
      <c r="V77" s="33">
        <v>0</v>
      </c>
      <c r="W77" s="34">
        <f t="shared" si="12"/>
        <v>0</v>
      </c>
      <c r="X77" s="34">
        <f t="shared" si="13"/>
        <v>85.654787852368486</v>
      </c>
      <c r="Y77" s="28"/>
    </row>
    <row r="78" spans="1:25" ht="45.75" customHeight="1">
      <c r="A78" s="18">
        <v>72</v>
      </c>
      <c r="B78" s="26" t="s">
        <v>345</v>
      </c>
      <c r="C78" s="27">
        <v>4077</v>
      </c>
      <c r="D78" s="27">
        <v>40000</v>
      </c>
      <c r="E78" s="27" t="s">
        <v>9</v>
      </c>
      <c r="F78" s="27">
        <v>0</v>
      </c>
      <c r="G78" s="28">
        <v>1448.8</v>
      </c>
      <c r="H78" s="27"/>
      <c r="I78" s="27" t="s">
        <v>376</v>
      </c>
      <c r="J78" s="27">
        <v>0</v>
      </c>
      <c r="K78" s="27">
        <v>0</v>
      </c>
      <c r="L78" s="35">
        <v>11000</v>
      </c>
      <c r="M78" s="33">
        <f t="shared" si="14"/>
        <v>8800</v>
      </c>
      <c r="N78" s="34">
        <f t="shared" si="10"/>
        <v>130.33129904097646</v>
      </c>
      <c r="O78" s="33">
        <f t="shared" si="15"/>
        <v>1100</v>
      </c>
      <c r="P78" s="34">
        <f t="shared" si="16"/>
        <v>0</v>
      </c>
      <c r="Q78" s="33">
        <f t="shared" si="17"/>
        <v>550</v>
      </c>
      <c r="R78" s="34">
        <f t="shared" si="18"/>
        <v>0</v>
      </c>
      <c r="S78" s="33">
        <f t="shared" si="19"/>
        <v>550</v>
      </c>
      <c r="T78" s="33">
        <f t="shared" si="11"/>
        <v>1</v>
      </c>
      <c r="U78" s="33">
        <v>0</v>
      </c>
      <c r="V78" s="33">
        <v>1</v>
      </c>
      <c r="W78" s="34">
        <f t="shared" si="12"/>
        <v>2.5821596244131455</v>
      </c>
      <c r="X78" s="34">
        <f t="shared" si="13"/>
        <v>132.91345866538961</v>
      </c>
      <c r="Y78" s="28"/>
    </row>
    <row r="79" spans="1:25" ht="47.25" customHeight="1">
      <c r="A79" s="18">
        <v>73</v>
      </c>
      <c r="B79" s="26" t="s">
        <v>348</v>
      </c>
      <c r="C79" s="27">
        <v>2701</v>
      </c>
      <c r="D79" s="27">
        <v>40000</v>
      </c>
      <c r="E79" s="27" t="s">
        <v>9</v>
      </c>
      <c r="F79" s="27">
        <v>22500</v>
      </c>
      <c r="G79" s="28">
        <v>973</v>
      </c>
      <c r="H79" s="27"/>
      <c r="I79" s="27" t="s">
        <v>376</v>
      </c>
      <c r="J79" s="27">
        <v>0</v>
      </c>
      <c r="K79" s="27">
        <v>0</v>
      </c>
      <c r="L79" s="35">
        <v>11000</v>
      </c>
      <c r="M79" s="33">
        <f t="shared" si="14"/>
        <v>8800</v>
      </c>
      <c r="N79" s="34">
        <f t="shared" si="10"/>
        <v>86.344086021505376</v>
      </c>
      <c r="O79" s="33">
        <f t="shared" si="15"/>
        <v>1100</v>
      </c>
      <c r="P79" s="34">
        <f t="shared" si="16"/>
        <v>0</v>
      </c>
      <c r="Q79" s="33">
        <f t="shared" si="17"/>
        <v>550</v>
      </c>
      <c r="R79" s="34">
        <f t="shared" si="18"/>
        <v>0</v>
      </c>
      <c r="S79" s="33">
        <f t="shared" si="19"/>
        <v>550</v>
      </c>
      <c r="T79" s="33">
        <f t="shared" si="11"/>
        <v>0</v>
      </c>
      <c r="U79" s="33">
        <v>0</v>
      </c>
      <c r="V79" s="33">
        <v>0</v>
      </c>
      <c r="W79" s="34">
        <f t="shared" si="12"/>
        <v>0</v>
      </c>
      <c r="X79" s="34">
        <f t="shared" si="13"/>
        <v>86.344086021505376</v>
      </c>
      <c r="Y79" s="28"/>
    </row>
    <row r="80" spans="1:25" ht="54" customHeight="1">
      <c r="A80" s="18">
        <v>74</v>
      </c>
      <c r="B80" s="26" t="s">
        <v>352</v>
      </c>
      <c r="C80" s="27">
        <v>2428</v>
      </c>
      <c r="D80" s="27">
        <v>48266</v>
      </c>
      <c r="E80" s="27" t="s">
        <v>9</v>
      </c>
      <c r="F80" s="27">
        <v>29684.799999999999</v>
      </c>
      <c r="G80" s="28">
        <v>1425.43</v>
      </c>
      <c r="H80" s="27" t="s">
        <v>374</v>
      </c>
      <c r="I80" s="27" t="s">
        <v>435</v>
      </c>
      <c r="J80" s="27">
        <v>1</v>
      </c>
      <c r="K80" s="27">
        <v>1</v>
      </c>
      <c r="L80" s="35">
        <v>11000</v>
      </c>
      <c r="M80" s="33">
        <f t="shared" si="14"/>
        <v>8800</v>
      </c>
      <c r="N80" s="34">
        <f t="shared" si="10"/>
        <v>77.616971810520198</v>
      </c>
      <c r="O80" s="33">
        <f t="shared" si="15"/>
        <v>1100</v>
      </c>
      <c r="P80" s="34">
        <f t="shared" si="16"/>
        <v>183.33333333333334</v>
      </c>
      <c r="Q80" s="33">
        <f t="shared" si="17"/>
        <v>550</v>
      </c>
      <c r="R80" s="34">
        <f t="shared" si="18"/>
        <v>11.458333333333334</v>
      </c>
      <c r="S80" s="33">
        <f t="shared" si="19"/>
        <v>550</v>
      </c>
      <c r="T80" s="33">
        <f t="shared" si="11"/>
        <v>3</v>
      </c>
      <c r="U80" s="33">
        <v>1</v>
      </c>
      <c r="V80" s="33">
        <v>2</v>
      </c>
      <c r="W80" s="34">
        <f t="shared" si="12"/>
        <v>7.746478873239437</v>
      </c>
      <c r="X80" s="34">
        <f t="shared" si="13"/>
        <v>280.15511735042628</v>
      </c>
      <c r="Y80" s="28"/>
    </row>
    <row r="81" spans="1:25" ht="46.5" customHeight="1">
      <c r="A81" s="18">
        <v>75</v>
      </c>
      <c r="B81" s="26" t="s">
        <v>353</v>
      </c>
      <c r="C81" s="27">
        <v>1277</v>
      </c>
      <c r="D81" s="27">
        <v>104667.19</v>
      </c>
      <c r="E81" s="27" t="s">
        <v>9</v>
      </c>
      <c r="F81" s="27">
        <v>29498</v>
      </c>
      <c r="G81" s="28">
        <v>527.66</v>
      </c>
      <c r="H81" s="27" t="s">
        <v>375</v>
      </c>
      <c r="I81" s="27" t="s">
        <v>435</v>
      </c>
      <c r="J81" s="27">
        <v>1</v>
      </c>
      <c r="K81" s="27">
        <v>1</v>
      </c>
      <c r="L81" s="35">
        <v>11000</v>
      </c>
      <c r="M81" s="33">
        <f t="shared" si="14"/>
        <v>8800</v>
      </c>
      <c r="N81" s="34">
        <f t="shared" si="10"/>
        <v>40.822435338564368</v>
      </c>
      <c r="O81" s="33">
        <f t="shared" si="15"/>
        <v>1100</v>
      </c>
      <c r="P81" s="34">
        <f t="shared" si="16"/>
        <v>183.33333333333334</v>
      </c>
      <c r="Q81" s="33">
        <f t="shared" si="17"/>
        <v>550</v>
      </c>
      <c r="R81" s="34">
        <f t="shared" si="18"/>
        <v>11.458333333333334</v>
      </c>
      <c r="S81" s="33">
        <f t="shared" si="19"/>
        <v>550</v>
      </c>
      <c r="T81" s="33">
        <f t="shared" si="11"/>
        <v>2</v>
      </c>
      <c r="U81" s="33">
        <v>0</v>
      </c>
      <c r="V81" s="33">
        <v>2</v>
      </c>
      <c r="W81" s="34">
        <f t="shared" si="12"/>
        <v>5.164319248826291</v>
      </c>
      <c r="X81" s="34">
        <f t="shared" si="13"/>
        <v>240.77842125405735</v>
      </c>
      <c r="Y81" s="28"/>
    </row>
    <row r="82" spans="1:25" ht="46.5" customHeight="1">
      <c r="A82" s="18">
        <v>76</v>
      </c>
      <c r="B82" s="26" t="s">
        <v>358</v>
      </c>
      <c r="C82" s="27">
        <v>1586</v>
      </c>
      <c r="D82" s="27">
        <v>106773</v>
      </c>
      <c r="E82" s="27" t="s">
        <v>9</v>
      </c>
      <c r="F82" s="27">
        <v>19679</v>
      </c>
      <c r="G82" s="28">
        <v>732.65</v>
      </c>
      <c r="H82" s="27"/>
      <c r="I82" s="27" t="s">
        <v>435</v>
      </c>
      <c r="J82" s="27">
        <v>1</v>
      </c>
      <c r="K82" s="27">
        <v>0</v>
      </c>
      <c r="L82" s="35">
        <v>11000</v>
      </c>
      <c r="M82" s="33">
        <f t="shared" si="14"/>
        <v>8800</v>
      </c>
      <c r="N82" s="34">
        <f t="shared" si="10"/>
        <v>50.700377797151994</v>
      </c>
      <c r="O82" s="33">
        <f t="shared" si="15"/>
        <v>1100</v>
      </c>
      <c r="P82" s="34">
        <f t="shared" si="16"/>
        <v>183.33333333333334</v>
      </c>
      <c r="Q82" s="33">
        <f t="shared" si="17"/>
        <v>550</v>
      </c>
      <c r="R82" s="34">
        <f t="shared" si="18"/>
        <v>0</v>
      </c>
      <c r="S82" s="33">
        <f t="shared" si="19"/>
        <v>550</v>
      </c>
      <c r="T82" s="33">
        <f t="shared" si="11"/>
        <v>0</v>
      </c>
      <c r="U82" s="33">
        <v>0</v>
      </c>
      <c r="V82" s="33">
        <v>0</v>
      </c>
      <c r="W82" s="34">
        <f t="shared" si="12"/>
        <v>0</v>
      </c>
      <c r="X82" s="34">
        <f t="shared" si="13"/>
        <v>234.03371113048533</v>
      </c>
      <c r="Y82" s="28"/>
    </row>
    <row r="83" spans="1:25" ht="38.25" customHeight="1">
      <c r="A83" s="18" t="s">
        <v>405</v>
      </c>
      <c r="B83" s="35"/>
      <c r="C83" s="35">
        <f>SUM(C7:C82)</f>
        <v>275280</v>
      </c>
      <c r="D83" s="35"/>
      <c r="E83" s="35"/>
      <c r="F83" s="35"/>
      <c r="G83" s="35"/>
      <c r="H83" s="35"/>
      <c r="I83" s="35"/>
      <c r="J83" s="35">
        <f>SUM(J7:J82)</f>
        <v>6</v>
      </c>
      <c r="K83" s="35">
        <f>SUM(K7:K82)</f>
        <v>48</v>
      </c>
      <c r="L83" s="35"/>
      <c r="M83" s="35"/>
      <c r="N83" s="33">
        <f>SUM(N7:N82)</f>
        <v>8799.9999999999982</v>
      </c>
      <c r="O83" s="35"/>
      <c r="P83" s="35"/>
      <c r="Q83" s="35"/>
      <c r="R83" s="35"/>
      <c r="S83" s="35"/>
      <c r="T83" s="33">
        <f>SUM(T7:T82)</f>
        <v>213</v>
      </c>
      <c r="U83" s="35"/>
      <c r="V83" s="35"/>
      <c r="W83" s="35"/>
      <c r="X83" s="34">
        <f>SUM(X7:X82)</f>
        <v>11000</v>
      </c>
      <c r="Y83" s="35"/>
    </row>
  </sheetData>
  <mergeCells count="20">
    <mergeCell ref="M3:N4"/>
    <mergeCell ref="Q4:R4"/>
    <mergeCell ref="S4:W4"/>
    <mergeCell ref="X2:X5"/>
    <mergeCell ref="Y2:Y4"/>
    <mergeCell ref="O3:P4"/>
    <mergeCell ref="T5:W5"/>
    <mergeCell ref="S5:S6"/>
    <mergeCell ref="A1:Y1"/>
    <mergeCell ref="I2:J2"/>
    <mergeCell ref="M2:N2"/>
    <mergeCell ref="O2:W2"/>
    <mergeCell ref="Q3:W3"/>
    <mergeCell ref="A2:A4"/>
    <mergeCell ref="B2:B4"/>
    <mergeCell ref="C2:C4"/>
    <mergeCell ref="I3:I4"/>
    <mergeCell ref="J3:J4"/>
    <mergeCell ref="K2:K4"/>
    <mergeCell ref="L2:L4"/>
  </mergeCells>
  <phoneticPr fontId="8" type="noConversion"/>
  <pageMargins left="0.7" right="0.7" top="0.75" bottom="0.75" header="0.3" footer="0.3"/>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7"/>
  <sheetViews>
    <sheetView topLeftCell="C1" workbookViewId="0">
      <selection activeCell="P11" sqref="P11"/>
    </sheetView>
  </sheetViews>
  <sheetFormatPr defaultRowHeight="13.5"/>
  <cols>
    <col min="1" max="1" width="7.75" style="22" customWidth="1"/>
    <col min="2" max="2" width="23.625" style="22" customWidth="1"/>
    <col min="3" max="3" width="14.875" style="22" customWidth="1"/>
    <col min="4" max="4" width="19.25" style="22" hidden="1" customWidth="1"/>
    <col min="5" max="5" width="0.125" style="22" hidden="1" customWidth="1"/>
    <col min="6" max="6" width="19.25" style="22" hidden="1" customWidth="1"/>
    <col min="7" max="7" width="28.125" style="22" hidden="1" customWidth="1"/>
    <col min="8" max="8" width="11.5" style="22" hidden="1" customWidth="1"/>
    <col min="9" max="9" width="13.375" style="22" customWidth="1"/>
    <col min="10" max="10" width="16.375" style="22" customWidth="1"/>
    <col min="11" max="11" width="13.625" style="22" customWidth="1"/>
    <col min="12" max="12" width="12.875" style="22" customWidth="1"/>
    <col min="13" max="13" width="9.625" style="22" customWidth="1"/>
    <col min="14" max="14" width="11.5" style="22" customWidth="1"/>
    <col min="15" max="15" width="9.625" style="22" customWidth="1"/>
    <col min="16" max="16" width="11" style="22" customWidth="1"/>
    <col min="17" max="17" width="9.625" style="22" customWidth="1"/>
    <col min="18" max="18" width="13.125" style="22" customWidth="1"/>
    <col min="19" max="19" width="13.875" style="22" customWidth="1"/>
    <col min="20" max="21" width="12.625" style="22" customWidth="1"/>
    <col min="22" max="22" width="12.375" style="22" customWidth="1"/>
    <col min="23" max="23" width="12.25" style="22" customWidth="1"/>
    <col min="24" max="24" width="13.375" style="22" customWidth="1"/>
    <col min="25" max="25" width="15.375" style="22" customWidth="1"/>
    <col min="26" max="16384" width="9" style="22"/>
  </cols>
  <sheetData>
    <row r="1" spans="1:25" ht="50.25" customHeight="1">
      <c r="A1" s="136" t="s">
        <v>409</v>
      </c>
      <c r="B1" s="137"/>
      <c r="C1" s="137"/>
      <c r="D1" s="137"/>
      <c r="E1" s="137"/>
      <c r="F1" s="137"/>
      <c r="G1" s="137"/>
      <c r="H1" s="138"/>
      <c r="I1" s="138"/>
      <c r="J1" s="138"/>
      <c r="K1" s="138"/>
      <c r="L1" s="138"/>
      <c r="M1" s="138"/>
      <c r="N1" s="138"/>
      <c r="O1" s="138"/>
      <c r="P1" s="138"/>
      <c r="Q1" s="138"/>
      <c r="R1" s="138"/>
      <c r="S1" s="138"/>
      <c r="T1" s="138"/>
      <c r="U1" s="138"/>
      <c r="V1" s="138"/>
      <c r="W1" s="138"/>
      <c r="X1" s="138"/>
      <c r="Y1" s="139"/>
    </row>
    <row r="2" spans="1:25" ht="29.25" customHeight="1">
      <c r="A2" s="143" t="s">
        <v>1</v>
      </c>
      <c r="B2" s="143" t="s">
        <v>2</v>
      </c>
      <c r="C2" s="143" t="s">
        <v>3</v>
      </c>
      <c r="D2" s="143" t="s">
        <v>4</v>
      </c>
      <c r="E2" s="18" t="s">
        <v>5</v>
      </c>
      <c r="F2" s="143" t="s">
        <v>6</v>
      </c>
      <c r="G2" s="143" t="s">
        <v>7</v>
      </c>
      <c r="H2" s="143" t="s">
        <v>369</v>
      </c>
      <c r="I2" s="131" t="s">
        <v>371</v>
      </c>
      <c r="J2" s="132"/>
      <c r="K2" s="143" t="s">
        <v>410</v>
      </c>
      <c r="L2" s="143" t="s">
        <v>411</v>
      </c>
      <c r="M2" s="133" t="s">
        <v>412</v>
      </c>
      <c r="N2" s="132"/>
      <c r="O2" s="140" t="s">
        <v>413</v>
      </c>
      <c r="P2" s="132"/>
      <c r="Q2" s="132"/>
      <c r="R2" s="132"/>
      <c r="S2" s="132"/>
      <c r="T2" s="132"/>
      <c r="U2" s="132"/>
      <c r="V2" s="132"/>
      <c r="W2" s="132"/>
      <c r="X2" s="143" t="s">
        <v>386</v>
      </c>
      <c r="Y2" s="143" t="s">
        <v>414</v>
      </c>
    </row>
    <row r="3" spans="1:25" ht="31.5" customHeight="1">
      <c r="A3" s="144"/>
      <c r="B3" s="144"/>
      <c r="C3" s="144"/>
      <c r="D3" s="144"/>
      <c r="E3" s="18"/>
      <c r="F3" s="144"/>
      <c r="G3" s="144"/>
      <c r="H3" s="144"/>
      <c r="I3" s="152" t="s">
        <v>415</v>
      </c>
      <c r="J3" s="152" t="s">
        <v>416</v>
      </c>
      <c r="K3" s="144"/>
      <c r="L3" s="144"/>
      <c r="M3" s="146" t="s">
        <v>417</v>
      </c>
      <c r="N3" s="147"/>
      <c r="O3" s="146" t="s">
        <v>418</v>
      </c>
      <c r="P3" s="147"/>
      <c r="Q3" s="133" t="s">
        <v>419</v>
      </c>
      <c r="R3" s="132"/>
      <c r="S3" s="132"/>
      <c r="T3" s="132"/>
      <c r="U3" s="132"/>
      <c r="V3" s="132"/>
      <c r="W3" s="132"/>
      <c r="X3" s="144"/>
      <c r="Y3" s="144"/>
    </row>
    <row r="4" spans="1:25" ht="39" customHeight="1">
      <c r="A4" s="144"/>
      <c r="B4" s="144"/>
      <c r="C4" s="144"/>
      <c r="D4" s="144"/>
      <c r="E4" s="18"/>
      <c r="F4" s="144"/>
      <c r="G4" s="144"/>
      <c r="H4" s="144"/>
      <c r="I4" s="144"/>
      <c r="J4" s="144"/>
      <c r="K4" s="144"/>
      <c r="L4" s="144"/>
      <c r="M4" s="148"/>
      <c r="N4" s="149"/>
      <c r="O4" s="148"/>
      <c r="P4" s="149"/>
      <c r="Q4" s="146" t="s">
        <v>420</v>
      </c>
      <c r="R4" s="147"/>
      <c r="S4" s="133" t="s">
        <v>421</v>
      </c>
      <c r="T4" s="133"/>
      <c r="U4" s="133"/>
      <c r="V4" s="133"/>
      <c r="W4" s="132"/>
      <c r="X4" s="144"/>
      <c r="Y4" s="144"/>
    </row>
    <row r="5" spans="1:25" ht="39" customHeight="1">
      <c r="A5" s="144"/>
      <c r="B5" s="144"/>
      <c r="C5" s="144"/>
      <c r="D5" s="144"/>
      <c r="E5" s="18"/>
      <c r="F5" s="144"/>
      <c r="G5" s="144"/>
      <c r="H5" s="144"/>
      <c r="I5" s="145"/>
      <c r="J5" s="145"/>
      <c r="K5" s="144"/>
      <c r="L5" s="145"/>
      <c r="M5" s="150"/>
      <c r="N5" s="151"/>
      <c r="O5" s="150"/>
      <c r="P5" s="151"/>
      <c r="Q5" s="150"/>
      <c r="R5" s="151"/>
      <c r="S5" s="134" t="s">
        <v>422</v>
      </c>
      <c r="T5" s="133" t="s">
        <v>423</v>
      </c>
      <c r="U5" s="132"/>
      <c r="V5" s="132"/>
      <c r="W5" s="132"/>
      <c r="X5" s="145"/>
      <c r="Y5" s="145"/>
    </row>
    <row r="6" spans="1:25" ht="219" customHeight="1">
      <c r="A6" s="145"/>
      <c r="B6" s="145"/>
      <c r="C6" s="145"/>
      <c r="D6" s="145"/>
      <c r="E6" s="18"/>
      <c r="F6" s="145"/>
      <c r="G6" s="145"/>
      <c r="H6" s="145"/>
      <c r="I6" s="29"/>
      <c r="J6" s="41" t="s">
        <v>424</v>
      </c>
      <c r="K6" s="145"/>
      <c r="L6" s="41" t="s">
        <v>425</v>
      </c>
      <c r="M6" s="41" t="s">
        <v>422</v>
      </c>
      <c r="N6" s="41" t="s">
        <v>426</v>
      </c>
      <c r="O6" s="41" t="s">
        <v>422</v>
      </c>
      <c r="P6" s="41" t="s">
        <v>427</v>
      </c>
      <c r="Q6" s="41" t="s">
        <v>422</v>
      </c>
      <c r="R6" s="41" t="s">
        <v>428</v>
      </c>
      <c r="S6" s="135"/>
      <c r="T6" s="41" t="s">
        <v>429</v>
      </c>
      <c r="U6" s="41" t="s">
        <v>430</v>
      </c>
      <c r="V6" s="41" t="s">
        <v>431</v>
      </c>
      <c r="W6" s="41" t="s">
        <v>432</v>
      </c>
      <c r="X6" s="18"/>
      <c r="Y6" s="42" t="s">
        <v>433</v>
      </c>
    </row>
    <row r="7" spans="1:25" ht="45.75" customHeight="1">
      <c r="A7" s="18">
        <v>1</v>
      </c>
      <c r="B7" s="26" t="s">
        <v>10</v>
      </c>
      <c r="C7" s="27">
        <v>1605</v>
      </c>
      <c r="D7" s="27">
        <v>42624</v>
      </c>
      <c r="E7" s="27" t="s">
        <v>9</v>
      </c>
      <c r="F7" s="27">
        <v>15161</v>
      </c>
      <c r="G7" s="28">
        <v>429.6</v>
      </c>
      <c r="H7" s="28"/>
      <c r="I7" s="27">
        <v>0</v>
      </c>
      <c r="J7" s="35">
        <v>0</v>
      </c>
      <c r="K7" s="27">
        <v>0</v>
      </c>
      <c r="L7" s="35">
        <v>13210</v>
      </c>
      <c r="M7" s="33">
        <f>L7*0.8</f>
        <v>10568</v>
      </c>
      <c r="N7" s="34">
        <f>C7*M7/261381</f>
        <v>64.89239845283322</v>
      </c>
      <c r="O7" s="33">
        <f>L7*0.1</f>
        <v>1321</v>
      </c>
      <c r="P7" s="34">
        <f>J7*O7/6</f>
        <v>0</v>
      </c>
      <c r="Q7" s="33">
        <f>L7*0.05</f>
        <v>660.5</v>
      </c>
      <c r="R7" s="34">
        <f>K7*Q7/46</f>
        <v>0</v>
      </c>
      <c r="S7" s="33">
        <f>L7*0.05</f>
        <v>660.5</v>
      </c>
      <c r="T7" s="33">
        <f>U7+V7</f>
        <v>0</v>
      </c>
      <c r="U7" s="33">
        <v>0</v>
      </c>
      <c r="V7" s="33">
        <v>0</v>
      </c>
      <c r="W7" s="34">
        <f>S7*T7/204</f>
        <v>0</v>
      </c>
      <c r="X7" s="34">
        <f>N7+P7+R7+W7</f>
        <v>64.89239845283322</v>
      </c>
      <c r="Y7" s="28"/>
    </row>
    <row r="8" spans="1:25" ht="44.25" customHeight="1">
      <c r="A8" s="18">
        <v>2</v>
      </c>
      <c r="B8" s="26" t="s">
        <v>25</v>
      </c>
      <c r="C8" s="27">
        <v>1682</v>
      </c>
      <c r="D8" s="27">
        <v>209845</v>
      </c>
      <c r="E8" s="27" t="s">
        <v>9</v>
      </c>
      <c r="F8" s="27">
        <v>56101</v>
      </c>
      <c r="G8" s="28">
        <v>2273</v>
      </c>
      <c r="H8" s="28" t="s">
        <v>374</v>
      </c>
      <c r="I8" s="27">
        <v>0</v>
      </c>
      <c r="J8" s="35">
        <v>0</v>
      </c>
      <c r="K8" s="27">
        <v>2</v>
      </c>
      <c r="L8" s="35">
        <v>13210</v>
      </c>
      <c r="M8" s="33">
        <f t="shared" ref="M8:M68" si="0">L8*0.8</f>
        <v>10568</v>
      </c>
      <c r="N8" s="34">
        <f t="shared" ref="N8:N71" si="1">C8*M8/261381</f>
        <v>68.005616322533001</v>
      </c>
      <c r="O8" s="33">
        <f t="shared" ref="O8:O68" si="2">L8*0.1</f>
        <v>1321</v>
      </c>
      <c r="P8" s="34">
        <f t="shared" ref="P8:P68" si="3">J8*O8/6</f>
        <v>0</v>
      </c>
      <c r="Q8" s="33">
        <f t="shared" ref="Q8:Q68" si="4">L8*0.05</f>
        <v>660.5</v>
      </c>
      <c r="R8" s="34">
        <f t="shared" ref="R8:R71" si="5">K8*Q8/46</f>
        <v>28.717391304347824</v>
      </c>
      <c r="S8" s="33">
        <f t="shared" ref="S8:S68" si="6">L8*0.05</f>
        <v>660.5</v>
      </c>
      <c r="T8" s="33">
        <f t="shared" ref="T8:T65" si="7">U8+V8</f>
        <v>4</v>
      </c>
      <c r="U8" s="33">
        <v>2</v>
      </c>
      <c r="V8" s="33">
        <v>2</v>
      </c>
      <c r="W8" s="34">
        <f t="shared" ref="W8:W71" si="8">S8*T8/204</f>
        <v>12.950980392156863</v>
      </c>
      <c r="X8" s="34">
        <f t="shared" ref="X8:X71" si="9">N8+P8+R8+W8</f>
        <v>109.67398801903769</v>
      </c>
      <c r="Y8" s="28"/>
    </row>
    <row r="9" spans="1:25" ht="46.5" customHeight="1">
      <c r="A9" s="18">
        <v>3</v>
      </c>
      <c r="B9" s="26" t="s">
        <v>26</v>
      </c>
      <c r="C9" s="27">
        <v>1953</v>
      </c>
      <c r="D9" s="27">
        <v>51948</v>
      </c>
      <c r="E9" s="27" t="s">
        <v>9</v>
      </c>
      <c r="F9" s="27">
        <v>18759</v>
      </c>
      <c r="G9" s="28">
        <v>1100</v>
      </c>
      <c r="H9" s="28" t="s">
        <v>375</v>
      </c>
      <c r="I9" s="27">
        <v>0</v>
      </c>
      <c r="J9" s="35">
        <v>0</v>
      </c>
      <c r="K9" s="27">
        <v>0</v>
      </c>
      <c r="L9" s="35">
        <v>13210</v>
      </c>
      <c r="M9" s="33">
        <f t="shared" si="0"/>
        <v>10568</v>
      </c>
      <c r="N9" s="34">
        <f t="shared" si="1"/>
        <v>78.962525967840051</v>
      </c>
      <c r="O9" s="33">
        <f t="shared" si="2"/>
        <v>1321</v>
      </c>
      <c r="P9" s="34">
        <f t="shared" si="3"/>
        <v>0</v>
      </c>
      <c r="Q9" s="33">
        <f t="shared" si="4"/>
        <v>660.5</v>
      </c>
      <c r="R9" s="34">
        <f t="shared" si="5"/>
        <v>0</v>
      </c>
      <c r="S9" s="33">
        <f t="shared" si="6"/>
        <v>660.5</v>
      </c>
      <c r="T9" s="33">
        <f t="shared" si="7"/>
        <v>3</v>
      </c>
      <c r="U9" s="33">
        <v>0</v>
      </c>
      <c r="V9" s="33">
        <v>3</v>
      </c>
      <c r="W9" s="34">
        <f t="shared" si="8"/>
        <v>9.7132352941176467</v>
      </c>
      <c r="X9" s="34">
        <f t="shared" si="9"/>
        <v>88.675761261957703</v>
      </c>
      <c r="Y9" s="28"/>
    </row>
    <row r="10" spans="1:25" ht="48" customHeight="1">
      <c r="A10" s="18">
        <v>4</v>
      </c>
      <c r="B10" s="26" t="s">
        <v>31</v>
      </c>
      <c r="C10" s="27">
        <v>1820</v>
      </c>
      <c r="D10" s="27">
        <v>340000</v>
      </c>
      <c r="E10" s="27" t="s">
        <v>9</v>
      </c>
      <c r="F10" s="27">
        <v>43940</v>
      </c>
      <c r="G10" s="28">
        <v>2966</v>
      </c>
      <c r="H10" s="28" t="s">
        <v>374</v>
      </c>
      <c r="I10" s="27">
        <v>0</v>
      </c>
      <c r="J10" s="35">
        <v>0</v>
      </c>
      <c r="K10" s="27">
        <v>2</v>
      </c>
      <c r="L10" s="35">
        <v>13210</v>
      </c>
      <c r="M10" s="33">
        <f t="shared" si="0"/>
        <v>10568</v>
      </c>
      <c r="N10" s="34">
        <f t="shared" si="1"/>
        <v>73.585149647449512</v>
      </c>
      <c r="O10" s="33">
        <f t="shared" si="2"/>
        <v>1321</v>
      </c>
      <c r="P10" s="34">
        <f t="shared" si="3"/>
        <v>0</v>
      </c>
      <c r="Q10" s="33">
        <f t="shared" si="4"/>
        <v>660.5</v>
      </c>
      <c r="R10" s="34">
        <f t="shared" si="5"/>
        <v>28.717391304347824</v>
      </c>
      <c r="S10" s="33">
        <f t="shared" si="6"/>
        <v>660.5</v>
      </c>
      <c r="T10" s="33">
        <f t="shared" si="7"/>
        <v>9</v>
      </c>
      <c r="U10" s="33">
        <v>1</v>
      </c>
      <c r="V10" s="33">
        <v>8</v>
      </c>
      <c r="W10" s="34">
        <f t="shared" si="8"/>
        <v>29.139705882352942</v>
      </c>
      <c r="X10" s="34">
        <f t="shared" si="9"/>
        <v>131.4422468341503</v>
      </c>
      <c r="Y10" s="28"/>
    </row>
    <row r="11" spans="1:25" ht="63" customHeight="1">
      <c r="A11" s="18">
        <v>5</v>
      </c>
      <c r="B11" s="26" t="s">
        <v>34</v>
      </c>
      <c r="C11" s="27">
        <v>3728</v>
      </c>
      <c r="D11" s="27">
        <v>42079.7</v>
      </c>
      <c r="E11" s="27" t="s">
        <v>9</v>
      </c>
      <c r="F11" s="27">
        <v>32646</v>
      </c>
      <c r="G11" s="28">
        <v>3654.45</v>
      </c>
      <c r="H11" s="28" t="s">
        <v>374</v>
      </c>
      <c r="I11" s="27" t="s">
        <v>376</v>
      </c>
      <c r="J11" s="35">
        <v>0</v>
      </c>
      <c r="K11" s="27">
        <v>3</v>
      </c>
      <c r="L11" s="35">
        <v>13210</v>
      </c>
      <c r="M11" s="33">
        <f t="shared" si="0"/>
        <v>10568</v>
      </c>
      <c r="N11" s="34">
        <f t="shared" si="1"/>
        <v>150.72826257455591</v>
      </c>
      <c r="O11" s="33">
        <f t="shared" si="2"/>
        <v>1321</v>
      </c>
      <c r="P11" s="34">
        <f t="shared" si="3"/>
        <v>0</v>
      </c>
      <c r="Q11" s="33">
        <f t="shared" si="4"/>
        <v>660.5</v>
      </c>
      <c r="R11" s="34">
        <f t="shared" si="5"/>
        <v>43.076086956521742</v>
      </c>
      <c r="S11" s="33">
        <f t="shared" si="6"/>
        <v>660.5</v>
      </c>
      <c r="T11" s="33">
        <f t="shared" si="7"/>
        <v>0</v>
      </c>
      <c r="U11" s="33">
        <v>0</v>
      </c>
      <c r="V11" s="33">
        <v>0</v>
      </c>
      <c r="W11" s="34">
        <f t="shared" si="8"/>
        <v>0</v>
      </c>
      <c r="X11" s="34">
        <f t="shared" si="9"/>
        <v>193.80434953107766</v>
      </c>
      <c r="Y11" s="28"/>
    </row>
    <row r="12" spans="1:25" ht="50.25" customHeight="1">
      <c r="A12" s="18">
        <v>6</v>
      </c>
      <c r="B12" s="26" t="s">
        <v>36</v>
      </c>
      <c r="C12" s="27">
        <v>1374</v>
      </c>
      <c r="D12" s="27">
        <v>29059.56</v>
      </c>
      <c r="E12" s="27" t="s">
        <v>9</v>
      </c>
      <c r="F12" s="27">
        <v>32396.57</v>
      </c>
      <c r="G12" s="28">
        <v>166.02</v>
      </c>
      <c r="H12" s="28"/>
      <c r="I12" s="27" t="s">
        <v>376</v>
      </c>
      <c r="J12" s="35">
        <v>0</v>
      </c>
      <c r="K12" s="27">
        <v>0</v>
      </c>
      <c r="L12" s="35">
        <v>13210</v>
      </c>
      <c r="M12" s="33">
        <f t="shared" si="0"/>
        <v>10568</v>
      </c>
      <c r="N12" s="34">
        <f t="shared" si="1"/>
        <v>55.552744843733862</v>
      </c>
      <c r="O12" s="33">
        <f t="shared" si="2"/>
        <v>1321</v>
      </c>
      <c r="P12" s="34">
        <f t="shared" si="3"/>
        <v>0</v>
      </c>
      <c r="Q12" s="33">
        <f t="shared" si="4"/>
        <v>660.5</v>
      </c>
      <c r="R12" s="34">
        <f t="shared" si="5"/>
        <v>0</v>
      </c>
      <c r="S12" s="33">
        <f t="shared" si="6"/>
        <v>660.5</v>
      </c>
      <c r="T12" s="33">
        <f t="shared" si="7"/>
        <v>0</v>
      </c>
      <c r="U12" s="33">
        <v>0</v>
      </c>
      <c r="V12" s="33">
        <v>0</v>
      </c>
      <c r="W12" s="34">
        <f t="shared" si="8"/>
        <v>0</v>
      </c>
      <c r="X12" s="34">
        <f t="shared" si="9"/>
        <v>55.552744843733862</v>
      </c>
      <c r="Y12" s="27" t="s">
        <v>434</v>
      </c>
    </row>
    <row r="13" spans="1:25" ht="42.75" customHeight="1">
      <c r="A13" s="18">
        <v>7</v>
      </c>
      <c r="B13" s="26" t="s">
        <v>45</v>
      </c>
      <c r="C13" s="27">
        <v>3750</v>
      </c>
      <c r="D13" s="27">
        <v>25005.11</v>
      </c>
      <c r="E13" s="27" t="s">
        <v>9</v>
      </c>
      <c r="F13" s="27">
        <v>21628</v>
      </c>
      <c r="G13" s="28">
        <v>467.39</v>
      </c>
      <c r="H13" s="28" t="s">
        <v>375</v>
      </c>
      <c r="I13" s="27" t="s">
        <v>376</v>
      </c>
      <c r="J13" s="35">
        <v>0</v>
      </c>
      <c r="K13" s="27">
        <v>1</v>
      </c>
      <c r="L13" s="35">
        <v>13210</v>
      </c>
      <c r="M13" s="33">
        <f t="shared" si="0"/>
        <v>10568</v>
      </c>
      <c r="N13" s="34">
        <f t="shared" si="1"/>
        <v>151.61775339447013</v>
      </c>
      <c r="O13" s="33">
        <f t="shared" si="2"/>
        <v>1321</v>
      </c>
      <c r="P13" s="34">
        <f t="shared" si="3"/>
        <v>0</v>
      </c>
      <c r="Q13" s="33">
        <f t="shared" si="4"/>
        <v>660.5</v>
      </c>
      <c r="R13" s="34">
        <f t="shared" si="5"/>
        <v>14.358695652173912</v>
      </c>
      <c r="S13" s="33">
        <f t="shared" si="6"/>
        <v>660.5</v>
      </c>
      <c r="T13" s="33">
        <f t="shared" si="7"/>
        <v>5</v>
      </c>
      <c r="U13" s="33">
        <v>0</v>
      </c>
      <c r="V13" s="33">
        <v>5</v>
      </c>
      <c r="W13" s="34">
        <f t="shared" si="8"/>
        <v>16.188725490196077</v>
      </c>
      <c r="X13" s="34">
        <f t="shared" si="9"/>
        <v>182.16517453684011</v>
      </c>
      <c r="Y13" s="27" t="s">
        <v>434</v>
      </c>
    </row>
    <row r="14" spans="1:25" ht="33" customHeight="1">
      <c r="A14" s="18">
        <v>8</v>
      </c>
      <c r="B14" s="26" t="s">
        <v>53</v>
      </c>
      <c r="C14" s="27">
        <v>2922</v>
      </c>
      <c r="D14" s="27">
        <v>72604</v>
      </c>
      <c r="E14" s="27" t="s">
        <v>9</v>
      </c>
      <c r="F14" s="27">
        <v>12748</v>
      </c>
      <c r="G14" s="28">
        <v>662.15</v>
      </c>
      <c r="H14" s="28" t="s">
        <v>375</v>
      </c>
      <c r="I14" s="27" t="s">
        <v>376</v>
      </c>
      <c r="J14" s="35">
        <v>0</v>
      </c>
      <c r="K14" s="27">
        <v>1</v>
      </c>
      <c r="L14" s="35">
        <v>13210</v>
      </c>
      <c r="M14" s="33">
        <f t="shared" si="0"/>
        <v>10568</v>
      </c>
      <c r="N14" s="34">
        <f t="shared" si="1"/>
        <v>118.14055344497113</v>
      </c>
      <c r="O14" s="33">
        <f t="shared" si="2"/>
        <v>1321</v>
      </c>
      <c r="P14" s="34">
        <f t="shared" si="3"/>
        <v>0</v>
      </c>
      <c r="Q14" s="33">
        <f t="shared" si="4"/>
        <v>660.5</v>
      </c>
      <c r="R14" s="34">
        <f t="shared" si="5"/>
        <v>14.358695652173912</v>
      </c>
      <c r="S14" s="33">
        <f t="shared" si="6"/>
        <v>660.5</v>
      </c>
      <c r="T14" s="33">
        <f t="shared" si="7"/>
        <v>0</v>
      </c>
      <c r="U14" s="33">
        <v>0</v>
      </c>
      <c r="V14" s="33">
        <v>0</v>
      </c>
      <c r="W14" s="34">
        <f t="shared" si="8"/>
        <v>0</v>
      </c>
      <c r="X14" s="34">
        <f t="shared" si="9"/>
        <v>132.49924909714505</v>
      </c>
    </row>
    <row r="15" spans="1:25" ht="45" customHeight="1">
      <c r="A15" s="18">
        <v>9</v>
      </c>
      <c r="B15" s="26" t="s">
        <v>55</v>
      </c>
      <c r="C15" s="27">
        <v>3643</v>
      </c>
      <c r="D15" s="27">
        <v>69333</v>
      </c>
      <c r="E15" s="27" t="s">
        <v>9</v>
      </c>
      <c r="F15" s="27">
        <v>32905</v>
      </c>
      <c r="G15" s="28">
        <v>1094</v>
      </c>
      <c r="H15" s="28"/>
      <c r="I15" s="27" t="s">
        <v>376</v>
      </c>
      <c r="J15" s="35">
        <v>0</v>
      </c>
      <c r="K15" s="27">
        <v>0</v>
      </c>
      <c r="L15" s="35">
        <v>13210</v>
      </c>
      <c r="M15" s="33">
        <f t="shared" si="0"/>
        <v>10568</v>
      </c>
      <c r="N15" s="34">
        <f t="shared" si="1"/>
        <v>147.2915934976146</v>
      </c>
      <c r="O15" s="33">
        <f t="shared" si="2"/>
        <v>1321</v>
      </c>
      <c r="P15" s="34">
        <f t="shared" si="3"/>
        <v>0</v>
      </c>
      <c r="Q15" s="33">
        <f t="shared" si="4"/>
        <v>660.5</v>
      </c>
      <c r="R15" s="34">
        <f t="shared" si="5"/>
        <v>0</v>
      </c>
      <c r="S15" s="33">
        <f t="shared" si="6"/>
        <v>660.5</v>
      </c>
      <c r="T15" s="33">
        <f t="shared" si="7"/>
        <v>0</v>
      </c>
      <c r="U15" s="33">
        <v>0</v>
      </c>
      <c r="V15" s="33">
        <v>0</v>
      </c>
      <c r="W15" s="34">
        <f t="shared" si="8"/>
        <v>0</v>
      </c>
      <c r="X15" s="34">
        <f t="shared" si="9"/>
        <v>147.2915934976146</v>
      </c>
      <c r="Y15" s="28"/>
    </row>
    <row r="16" spans="1:25" ht="51" customHeight="1">
      <c r="A16" s="18">
        <v>10</v>
      </c>
      <c r="B16" s="26" t="s">
        <v>56</v>
      </c>
      <c r="C16" s="27">
        <v>7609</v>
      </c>
      <c r="D16" s="27">
        <v>166810</v>
      </c>
      <c r="E16" s="27" t="s">
        <v>9</v>
      </c>
      <c r="F16" s="27">
        <v>81454</v>
      </c>
      <c r="G16" s="28">
        <v>876</v>
      </c>
      <c r="H16" s="28"/>
      <c r="I16" s="27" t="s">
        <v>376</v>
      </c>
      <c r="J16" s="35">
        <v>0</v>
      </c>
      <c r="K16" s="27">
        <v>0</v>
      </c>
      <c r="L16" s="35">
        <v>13210</v>
      </c>
      <c r="M16" s="33">
        <f t="shared" si="0"/>
        <v>10568</v>
      </c>
      <c r="N16" s="34">
        <f t="shared" si="1"/>
        <v>307.64252948760623</v>
      </c>
      <c r="O16" s="33">
        <f t="shared" si="2"/>
        <v>1321</v>
      </c>
      <c r="P16" s="34">
        <f t="shared" si="3"/>
        <v>0</v>
      </c>
      <c r="Q16" s="33">
        <f t="shared" si="4"/>
        <v>660.5</v>
      </c>
      <c r="R16" s="34">
        <f t="shared" si="5"/>
        <v>0</v>
      </c>
      <c r="S16" s="33">
        <f t="shared" si="6"/>
        <v>660.5</v>
      </c>
      <c r="T16" s="33">
        <f t="shared" si="7"/>
        <v>3</v>
      </c>
      <c r="U16" s="33">
        <v>0</v>
      </c>
      <c r="V16" s="33">
        <v>3</v>
      </c>
      <c r="W16" s="34">
        <f t="shared" si="8"/>
        <v>9.7132352941176467</v>
      </c>
      <c r="X16" s="34">
        <f t="shared" si="9"/>
        <v>317.35576478172385</v>
      </c>
      <c r="Y16" s="28"/>
    </row>
    <row r="17" spans="1:25" ht="48" customHeight="1">
      <c r="A17" s="18">
        <v>11</v>
      </c>
      <c r="B17" s="26" t="s">
        <v>377</v>
      </c>
      <c r="C17" s="27">
        <v>7940</v>
      </c>
      <c r="D17" s="27">
        <v>132000</v>
      </c>
      <c r="E17" s="27" t="s">
        <v>9</v>
      </c>
      <c r="F17" s="27">
        <v>53870</v>
      </c>
      <c r="G17" s="28">
        <v>1901.8</v>
      </c>
      <c r="H17" s="28"/>
      <c r="I17" s="27" t="s">
        <v>376</v>
      </c>
      <c r="J17" s="35">
        <v>0</v>
      </c>
      <c r="K17" s="27">
        <v>0</v>
      </c>
      <c r="L17" s="35">
        <v>13210</v>
      </c>
      <c r="M17" s="33">
        <f t="shared" si="0"/>
        <v>10568</v>
      </c>
      <c r="N17" s="34">
        <f t="shared" si="1"/>
        <v>321.02532318722479</v>
      </c>
      <c r="O17" s="33">
        <f t="shared" si="2"/>
        <v>1321</v>
      </c>
      <c r="P17" s="34">
        <f t="shared" si="3"/>
        <v>0</v>
      </c>
      <c r="Q17" s="33">
        <f t="shared" si="4"/>
        <v>660.5</v>
      </c>
      <c r="R17" s="34">
        <f t="shared" si="5"/>
        <v>0</v>
      </c>
      <c r="S17" s="33">
        <f t="shared" si="6"/>
        <v>660.5</v>
      </c>
      <c r="T17" s="33">
        <f t="shared" si="7"/>
        <v>6</v>
      </c>
      <c r="U17" s="33">
        <v>2</v>
      </c>
      <c r="V17" s="33">
        <v>4</v>
      </c>
      <c r="W17" s="34">
        <f t="shared" si="8"/>
        <v>19.426470588235293</v>
      </c>
      <c r="X17" s="34">
        <f t="shared" si="9"/>
        <v>340.45179377546009</v>
      </c>
      <c r="Y17" s="28"/>
    </row>
    <row r="18" spans="1:25" ht="43.5" customHeight="1">
      <c r="A18" s="18">
        <v>12</v>
      </c>
      <c r="B18" s="26" t="s">
        <v>65</v>
      </c>
      <c r="C18" s="27">
        <v>4923</v>
      </c>
      <c r="D18" s="27">
        <v>40632</v>
      </c>
      <c r="E18" s="27" t="s">
        <v>9</v>
      </c>
      <c r="F18" s="27">
        <v>16850</v>
      </c>
      <c r="G18" s="28">
        <v>813.86</v>
      </c>
      <c r="H18" s="27" t="s">
        <v>374</v>
      </c>
      <c r="I18" s="27" t="s">
        <v>376</v>
      </c>
      <c r="J18" s="35">
        <v>0</v>
      </c>
      <c r="K18" s="27">
        <v>2</v>
      </c>
      <c r="L18" s="35">
        <v>13210</v>
      </c>
      <c r="M18" s="33">
        <f t="shared" si="0"/>
        <v>10568</v>
      </c>
      <c r="N18" s="34">
        <f t="shared" si="1"/>
        <v>199.04378665626041</v>
      </c>
      <c r="O18" s="33">
        <f t="shared" si="2"/>
        <v>1321</v>
      </c>
      <c r="P18" s="34">
        <f t="shared" si="3"/>
        <v>0</v>
      </c>
      <c r="Q18" s="33">
        <f t="shared" si="4"/>
        <v>660.5</v>
      </c>
      <c r="R18" s="34">
        <f t="shared" si="5"/>
        <v>28.717391304347824</v>
      </c>
      <c r="S18" s="33">
        <f t="shared" si="6"/>
        <v>660.5</v>
      </c>
      <c r="T18" s="33">
        <f t="shared" si="7"/>
        <v>0</v>
      </c>
      <c r="U18" s="33">
        <v>0</v>
      </c>
      <c r="V18" s="33">
        <v>0</v>
      </c>
      <c r="W18" s="34">
        <f t="shared" si="8"/>
        <v>0</v>
      </c>
      <c r="X18" s="34">
        <f t="shared" si="9"/>
        <v>227.76117796060822</v>
      </c>
      <c r="Y18" s="27" t="s">
        <v>434</v>
      </c>
    </row>
    <row r="19" spans="1:25" ht="47.25" customHeight="1">
      <c r="A19" s="18">
        <v>13</v>
      </c>
      <c r="B19" s="26" t="s">
        <v>78</v>
      </c>
      <c r="C19" s="27">
        <v>1283</v>
      </c>
      <c r="D19" s="27">
        <v>110000</v>
      </c>
      <c r="E19" s="27" t="s">
        <v>9</v>
      </c>
      <c r="F19" s="27">
        <v>0</v>
      </c>
      <c r="G19" s="28">
        <v>392</v>
      </c>
      <c r="H19" s="27"/>
      <c r="I19" s="27" t="s">
        <v>376</v>
      </c>
      <c r="J19" s="35">
        <v>0</v>
      </c>
      <c r="K19" s="27">
        <v>0</v>
      </c>
      <c r="L19" s="35">
        <v>13210</v>
      </c>
      <c r="M19" s="33">
        <f t="shared" si="0"/>
        <v>10568</v>
      </c>
      <c r="N19" s="34">
        <f t="shared" si="1"/>
        <v>51.873487361361384</v>
      </c>
      <c r="O19" s="33">
        <f t="shared" si="2"/>
        <v>1321</v>
      </c>
      <c r="P19" s="34">
        <f t="shared" si="3"/>
        <v>0</v>
      </c>
      <c r="Q19" s="33">
        <f t="shared" si="4"/>
        <v>660.5</v>
      </c>
      <c r="R19" s="34">
        <f t="shared" si="5"/>
        <v>0</v>
      </c>
      <c r="S19" s="33">
        <f t="shared" si="6"/>
        <v>660.5</v>
      </c>
      <c r="T19" s="33">
        <f t="shared" si="7"/>
        <v>0</v>
      </c>
      <c r="U19" s="33">
        <v>0</v>
      </c>
      <c r="V19" s="33">
        <v>0</v>
      </c>
      <c r="W19" s="34">
        <f t="shared" si="8"/>
        <v>0</v>
      </c>
      <c r="X19" s="34">
        <f t="shared" si="9"/>
        <v>51.873487361361384</v>
      </c>
      <c r="Y19" s="28"/>
    </row>
    <row r="20" spans="1:25" ht="46.5" customHeight="1">
      <c r="A20" s="18">
        <v>14</v>
      </c>
      <c r="B20" s="26" t="s">
        <v>102</v>
      </c>
      <c r="C20" s="27">
        <v>1815</v>
      </c>
      <c r="D20" s="27">
        <v>193004</v>
      </c>
      <c r="E20" s="27" t="s">
        <v>9</v>
      </c>
      <c r="F20" s="27">
        <v>25954</v>
      </c>
      <c r="G20" s="28">
        <v>325</v>
      </c>
      <c r="H20" s="27" t="s">
        <v>375</v>
      </c>
      <c r="I20" s="27" t="s">
        <v>376</v>
      </c>
      <c r="J20" s="35">
        <v>0</v>
      </c>
      <c r="K20" s="27">
        <v>0</v>
      </c>
      <c r="L20" s="35">
        <v>13210</v>
      </c>
      <c r="M20" s="33">
        <f t="shared" si="0"/>
        <v>10568</v>
      </c>
      <c r="N20" s="34">
        <f t="shared" si="1"/>
        <v>73.382992642923554</v>
      </c>
      <c r="O20" s="33">
        <f t="shared" si="2"/>
        <v>1321</v>
      </c>
      <c r="P20" s="34">
        <f t="shared" si="3"/>
        <v>0</v>
      </c>
      <c r="Q20" s="33">
        <f t="shared" si="4"/>
        <v>660.5</v>
      </c>
      <c r="R20" s="34">
        <f t="shared" si="5"/>
        <v>0</v>
      </c>
      <c r="S20" s="33">
        <f t="shared" si="6"/>
        <v>660.5</v>
      </c>
      <c r="T20" s="33">
        <f t="shared" si="7"/>
        <v>0</v>
      </c>
      <c r="U20" s="33">
        <v>0</v>
      </c>
      <c r="V20" s="33">
        <v>0</v>
      </c>
      <c r="W20" s="34">
        <f t="shared" si="8"/>
        <v>0</v>
      </c>
      <c r="X20" s="34">
        <f t="shared" si="9"/>
        <v>73.382992642923554</v>
      </c>
      <c r="Y20" s="28"/>
    </row>
    <row r="21" spans="1:25" ht="47.25" customHeight="1">
      <c r="A21" s="18">
        <v>15</v>
      </c>
      <c r="B21" s="26" t="s">
        <v>108</v>
      </c>
      <c r="C21" s="27">
        <v>3884</v>
      </c>
      <c r="D21" s="27">
        <v>105600</v>
      </c>
      <c r="E21" s="27" t="s">
        <v>9</v>
      </c>
      <c r="F21" s="27">
        <v>71244</v>
      </c>
      <c r="G21" s="28">
        <v>927</v>
      </c>
      <c r="H21" s="27" t="s">
        <v>374</v>
      </c>
      <c r="I21" s="27" t="s">
        <v>376</v>
      </c>
      <c r="J21" s="35">
        <v>0</v>
      </c>
      <c r="K21" s="27">
        <v>1</v>
      </c>
      <c r="L21" s="35">
        <v>13210</v>
      </c>
      <c r="M21" s="33">
        <f t="shared" si="0"/>
        <v>10568</v>
      </c>
      <c r="N21" s="34">
        <f t="shared" si="1"/>
        <v>157.03556111576589</v>
      </c>
      <c r="O21" s="33">
        <f t="shared" si="2"/>
        <v>1321</v>
      </c>
      <c r="P21" s="34">
        <f t="shared" si="3"/>
        <v>0</v>
      </c>
      <c r="Q21" s="33">
        <f t="shared" si="4"/>
        <v>660.5</v>
      </c>
      <c r="R21" s="34">
        <f t="shared" si="5"/>
        <v>14.358695652173912</v>
      </c>
      <c r="S21" s="33">
        <f t="shared" si="6"/>
        <v>660.5</v>
      </c>
      <c r="T21" s="33">
        <f t="shared" si="7"/>
        <v>1</v>
      </c>
      <c r="U21" s="33">
        <v>0</v>
      </c>
      <c r="V21" s="33">
        <v>1</v>
      </c>
      <c r="W21" s="34">
        <f t="shared" si="8"/>
        <v>3.2377450980392157</v>
      </c>
      <c r="X21" s="34">
        <f t="shared" si="9"/>
        <v>174.63200186597902</v>
      </c>
      <c r="Y21" s="28"/>
    </row>
    <row r="22" spans="1:25" ht="42" customHeight="1">
      <c r="A22" s="18">
        <v>16</v>
      </c>
      <c r="B22" s="26" t="s">
        <v>110</v>
      </c>
      <c r="C22" s="27">
        <v>3287</v>
      </c>
      <c r="D22" s="27">
        <v>134400</v>
      </c>
      <c r="E22" s="27" t="s">
        <v>9</v>
      </c>
      <c r="F22" s="27">
        <v>76200</v>
      </c>
      <c r="G22" s="28">
        <v>1208.93</v>
      </c>
      <c r="H22" s="27"/>
      <c r="I22" s="27" t="s">
        <v>376</v>
      </c>
      <c r="J22" s="35">
        <v>0</v>
      </c>
      <c r="K22" s="27">
        <v>0</v>
      </c>
      <c r="L22" s="35">
        <v>13210</v>
      </c>
      <c r="M22" s="33">
        <f t="shared" si="0"/>
        <v>10568</v>
      </c>
      <c r="N22" s="34">
        <f t="shared" si="1"/>
        <v>132.89801477536622</v>
      </c>
      <c r="O22" s="33">
        <f t="shared" si="2"/>
        <v>1321</v>
      </c>
      <c r="P22" s="34">
        <f t="shared" si="3"/>
        <v>0</v>
      </c>
      <c r="Q22" s="33">
        <f t="shared" si="4"/>
        <v>660.5</v>
      </c>
      <c r="R22" s="34">
        <f t="shared" si="5"/>
        <v>0</v>
      </c>
      <c r="S22" s="33">
        <f t="shared" si="6"/>
        <v>660.5</v>
      </c>
      <c r="T22" s="33">
        <f t="shared" si="7"/>
        <v>0</v>
      </c>
      <c r="U22" s="33">
        <v>0</v>
      </c>
      <c r="V22" s="33">
        <v>0</v>
      </c>
      <c r="W22" s="34">
        <f t="shared" si="8"/>
        <v>0</v>
      </c>
      <c r="X22" s="34">
        <f t="shared" si="9"/>
        <v>132.89801477536622</v>
      </c>
      <c r="Y22" s="28"/>
    </row>
    <row r="23" spans="1:25" ht="41.25" customHeight="1">
      <c r="A23" s="18">
        <v>17</v>
      </c>
      <c r="B23" s="26" t="s">
        <v>116</v>
      </c>
      <c r="C23" s="27">
        <v>4465</v>
      </c>
      <c r="D23" s="27">
        <v>161196</v>
      </c>
      <c r="E23" s="27" t="s">
        <v>9</v>
      </c>
      <c r="F23" s="27">
        <v>39001</v>
      </c>
      <c r="G23" s="28">
        <v>2218.42</v>
      </c>
      <c r="H23" s="27" t="s">
        <v>375</v>
      </c>
      <c r="I23" s="27" t="s">
        <v>376</v>
      </c>
      <c r="J23" s="35">
        <v>0</v>
      </c>
      <c r="K23" s="27">
        <v>2</v>
      </c>
      <c r="L23" s="35">
        <v>13210</v>
      </c>
      <c r="M23" s="33">
        <f t="shared" si="0"/>
        <v>10568</v>
      </c>
      <c r="N23" s="34">
        <f t="shared" si="1"/>
        <v>180.52620504168246</v>
      </c>
      <c r="O23" s="33">
        <f t="shared" si="2"/>
        <v>1321</v>
      </c>
      <c r="P23" s="34">
        <f t="shared" si="3"/>
        <v>0</v>
      </c>
      <c r="Q23" s="33">
        <f t="shared" si="4"/>
        <v>660.5</v>
      </c>
      <c r="R23" s="34">
        <f t="shared" si="5"/>
        <v>28.717391304347824</v>
      </c>
      <c r="S23" s="33">
        <f t="shared" si="6"/>
        <v>660.5</v>
      </c>
      <c r="T23" s="33">
        <f t="shared" si="7"/>
        <v>0</v>
      </c>
      <c r="U23" s="33">
        <v>0</v>
      </c>
      <c r="V23" s="33">
        <v>0</v>
      </c>
      <c r="W23" s="34">
        <f t="shared" si="8"/>
        <v>0</v>
      </c>
      <c r="X23" s="34">
        <f t="shared" si="9"/>
        <v>209.24359634603027</v>
      </c>
      <c r="Y23" s="28"/>
    </row>
    <row r="24" spans="1:25" ht="39" customHeight="1">
      <c r="A24" s="18">
        <v>18</v>
      </c>
      <c r="B24" s="26" t="s">
        <v>127</v>
      </c>
      <c r="C24" s="27">
        <v>6273</v>
      </c>
      <c r="D24" s="27">
        <v>237920</v>
      </c>
      <c r="E24" s="27" t="s">
        <v>9</v>
      </c>
      <c r="F24" s="27">
        <v>112230.39999999999</v>
      </c>
      <c r="G24" s="28">
        <v>1569</v>
      </c>
      <c r="H24" s="27" t="s">
        <v>374</v>
      </c>
      <c r="I24" s="27" t="s">
        <v>376</v>
      </c>
      <c r="J24" s="35">
        <v>0</v>
      </c>
      <c r="K24" s="27">
        <v>2</v>
      </c>
      <c r="L24" s="35">
        <v>13210</v>
      </c>
      <c r="M24" s="33">
        <f t="shared" si="0"/>
        <v>10568</v>
      </c>
      <c r="N24" s="34">
        <f t="shared" si="1"/>
        <v>253.62617787826966</v>
      </c>
      <c r="O24" s="33">
        <f t="shared" si="2"/>
        <v>1321</v>
      </c>
      <c r="P24" s="34">
        <f t="shared" si="3"/>
        <v>0</v>
      </c>
      <c r="Q24" s="33">
        <f t="shared" si="4"/>
        <v>660.5</v>
      </c>
      <c r="R24" s="34">
        <f t="shared" si="5"/>
        <v>28.717391304347824</v>
      </c>
      <c r="S24" s="33">
        <f t="shared" si="6"/>
        <v>660.5</v>
      </c>
      <c r="T24" s="33">
        <f t="shared" si="7"/>
        <v>0</v>
      </c>
      <c r="U24" s="33">
        <v>0</v>
      </c>
      <c r="V24" s="33">
        <v>0</v>
      </c>
      <c r="W24" s="34">
        <f t="shared" si="8"/>
        <v>0</v>
      </c>
      <c r="X24" s="34">
        <f t="shared" si="9"/>
        <v>282.3435691826175</v>
      </c>
      <c r="Y24" s="28"/>
    </row>
    <row r="25" spans="1:25" ht="43.5" customHeight="1">
      <c r="A25" s="18">
        <v>19</v>
      </c>
      <c r="B25" s="26" t="s">
        <v>128</v>
      </c>
      <c r="C25" s="27">
        <v>3301</v>
      </c>
      <c r="D25" s="27">
        <v>66681.350000000006</v>
      </c>
      <c r="E25" s="27" t="s">
        <v>9</v>
      </c>
      <c r="F25" s="27">
        <v>30170</v>
      </c>
      <c r="G25" s="28">
        <v>1756.22</v>
      </c>
      <c r="H25" s="27" t="s">
        <v>375</v>
      </c>
      <c r="I25" s="27" t="s">
        <v>376</v>
      </c>
      <c r="J25" s="35">
        <v>0</v>
      </c>
      <c r="K25" s="27">
        <v>0</v>
      </c>
      <c r="L25" s="35">
        <v>13210</v>
      </c>
      <c r="M25" s="33">
        <f t="shared" si="0"/>
        <v>10568</v>
      </c>
      <c r="N25" s="34">
        <f t="shared" si="1"/>
        <v>133.4640543880389</v>
      </c>
      <c r="O25" s="33">
        <f t="shared" si="2"/>
        <v>1321</v>
      </c>
      <c r="P25" s="34">
        <f t="shared" si="3"/>
        <v>0</v>
      </c>
      <c r="Q25" s="33">
        <f t="shared" si="4"/>
        <v>660.5</v>
      </c>
      <c r="R25" s="34">
        <f t="shared" si="5"/>
        <v>0</v>
      </c>
      <c r="S25" s="33">
        <f t="shared" si="6"/>
        <v>660.5</v>
      </c>
      <c r="T25" s="33">
        <f t="shared" si="7"/>
        <v>9</v>
      </c>
      <c r="U25" s="33">
        <v>2</v>
      </c>
      <c r="V25" s="33">
        <v>7</v>
      </c>
      <c r="W25" s="34">
        <f t="shared" si="8"/>
        <v>29.139705882352942</v>
      </c>
      <c r="X25" s="34">
        <f t="shared" si="9"/>
        <v>162.60376027039183</v>
      </c>
      <c r="Y25" s="28"/>
    </row>
    <row r="26" spans="1:25" ht="50.25" customHeight="1">
      <c r="A26" s="18">
        <v>20</v>
      </c>
      <c r="B26" s="26" t="s">
        <v>143</v>
      </c>
      <c r="C26" s="27">
        <v>2464</v>
      </c>
      <c r="D26" s="27">
        <v>81345</v>
      </c>
      <c r="E26" s="27" t="s">
        <v>9</v>
      </c>
      <c r="F26" s="27">
        <v>49467</v>
      </c>
      <c r="G26" s="28">
        <v>831</v>
      </c>
      <c r="H26" s="27"/>
      <c r="I26" s="27" t="s">
        <v>376</v>
      </c>
      <c r="J26" s="35">
        <v>0</v>
      </c>
      <c r="K26" s="27">
        <v>0</v>
      </c>
      <c r="L26" s="35">
        <v>13210</v>
      </c>
      <c r="M26" s="33">
        <f t="shared" si="0"/>
        <v>10568</v>
      </c>
      <c r="N26" s="34">
        <f t="shared" si="1"/>
        <v>99.622971830393183</v>
      </c>
      <c r="O26" s="33">
        <f t="shared" si="2"/>
        <v>1321</v>
      </c>
      <c r="P26" s="34">
        <f t="shared" si="3"/>
        <v>0</v>
      </c>
      <c r="Q26" s="33">
        <f t="shared" si="4"/>
        <v>660.5</v>
      </c>
      <c r="R26" s="34">
        <f t="shared" si="5"/>
        <v>0</v>
      </c>
      <c r="S26" s="33">
        <f t="shared" si="6"/>
        <v>660.5</v>
      </c>
      <c r="T26" s="33">
        <f t="shared" si="7"/>
        <v>0</v>
      </c>
      <c r="U26" s="33">
        <v>0</v>
      </c>
      <c r="V26" s="33">
        <v>0</v>
      </c>
      <c r="W26" s="34">
        <f t="shared" si="8"/>
        <v>0</v>
      </c>
      <c r="X26" s="34">
        <f t="shared" si="9"/>
        <v>99.622971830393183</v>
      </c>
      <c r="Y26" s="28"/>
    </row>
    <row r="27" spans="1:25" ht="43.5" customHeight="1">
      <c r="A27" s="18">
        <v>21</v>
      </c>
      <c r="B27" s="26" t="s">
        <v>149</v>
      </c>
      <c r="C27" s="27">
        <v>1315</v>
      </c>
      <c r="D27" s="27">
        <v>95031.22</v>
      </c>
      <c r="E27" s="27" t="s">
        <v>9</v>
      </c>
      <c r="F27" s="27">
        <v>44758.81</v>
      </c>
      <c r="G27" s="28">
        <v>1110</v>
      </c>
      <c r="H27" s="27"/>
      <c r="I27" s="27" t="s">
        <v>376</v>
      </c>
      <c r="J27" s="35">
        <v>0</v>
      </c>
      <c r="K27" s="27">
        <v>0</v>
      </c>
      <c r="L27" s="35">
        <v>13210</v>
      </c>
      <c r="M27" s="33">
        <f t="shared" si="0"/>
        <v>10568</v>
      </c>
      <c r="N27" s="34">
        <f t="shared" si="1"/>
        <v>53.16729219032753</v>
      </c>
      <c r="O27" s="33">
        <f t="shared" si="2"/>
        <v>1321</v>
      </c>
      <c r="P27" s="34">
        <f t="shared" si="3"/>
        <v>0</v>
      </c>
      <c r="Q27" s="33">
        <f t="shared" si="4"/>
        <v>660.5</v>
      </c>
      <c r="R27" s="34">
        <f t="shared" si="5"/>
        <v>0</v>
      </c>
      <c r="S27" s="33">
        <f t="shared" si="6"/>
        <v>660.5</v>
      </c>
      <c r="T27" s="33">
        <f t="shared" si="7"/>
        <v>0</v>
      </c>
      <c r="U27" s="33">
        <v>0</v>
      </c>
      <c r="V27" s="33">
        <v>0</v>
      </c>
      <c r="W27" s="34">
        <f t="shared" si="8"/>
        <v>0</v>
      </c>
      <c r="X27" s="34">
        <f t="shared" si="9"/>
        <v>53.16729219032753</v>
      </c>
      <c r="Y27" s="28"/>
    </row>
    <row r="28" spans="1:25" ht="48.75" customHeight="1">
      <c r="A28" s="18">
        <v>22</v>
      </c>
      <c r="B28" s="26" t="s">
        <v>151</v>
      </c>
      <c r="C28" s="27">
        <v>3700</v>
      </c>
      <c r="D28" s="27">
        <v>111888</v>
      </c>
      <c r="E28" s="27" t="s">
        <v>9</v>
      </c>
      <c r="F28" s="27">
        <v>56983</v>
      </c>
      <c r="G28" s="28">
        <v>2150</v>
      </c>
      <c r="H28" s="27" t="s">
        <v>375</v>
      </c>
      <c r="I28" s="27" t="s">
        <v>376</v>
      </c>
      <c r="J28" s="35">
        <v>0</v>
      </c>
      <c r="K28" s="27">
        <v>0</v>
      </c>
      <c r="L28" s="35">
        <v>13210</v>
      </c>
      <c r="M28" s="33">
        <f t="shared" si="0"/>
        <v>10568</v>
      </c>
      <c r="N28" s="34">
        <f t="shared" si="1"/>
        <v>149.59618334921055</v>
      </c>
      <c r="O28" s="33">
        <f t="shared" si="2"/>
        <v>1321</v>
      </c>
      <c r="P28" s="34">
        <f t="shared" si="3"/>
        <v>0</v>
      </c>
      <c r="Q28" s="33">
        <f t="shared" si="4"/>
        <v>660.5</v>
      </c>
      <c r="R28" s="34">
        <f t="shared" si="5"/>
        <v>0</v>
      </c>
      <c r="S28" s="33">
        <f t="shared" si="6"/>
        <v>660.5</v>
      </c>
      <c r="T28" s="33">
        <f t="shared" si="7"/>
        <v>2</v>
      </c>
      <c r="U28" s="33">
        <v>2</v>
      </c>
      <c r="V28" s="33"/>
      <c r="W28" s="34">
        <f t="shared" si="8"/>
        <v>6.4754901960784315</v>
      </c>
      <c r="X28" s="34">
        <f t="shared" si="9"/>
        <v>156.07167354528897</v>
      </c>
      <c r="Y28" s="28"/>
    </row>
    <row r="29" spans="1:25" ht="42" customHeight="1">
      <c r="A29" s="18">
        <v>23</v>
      </c>
      <c r="B29" s="26" t="s">
        <v>157</v>
      </c>
      <c r="C29" s="27">
        <v>2495</v>
      </c>
      <c r="D29" s="27">
        <v>66700</v>
      </c>
      <c r="E29" s="27" t="s">
        <v>9</v>
      </c>
      <c r="F29" s="27">
        <v>42578</v>
      </c>
      <c r="G29" s="28">
        <v>1500</v>
      </c>
      <c r="H29" s="27" t="s">
        <v>375</v>
      </c>
      <c r="I29" s="27" t="s">
        <v>376</v>
      </c>
      <c r="J29" s="35">
        <v>0</v>
      </c>
      <c r="K29" s="27">
        <v>0</v>
      </c>
      <c r="L29" s="35">
        <v>13210</v>
      </c>
      <c r="M29" s="33">
        <f t="shared" si="0"/>
        <v>10568</v>
      </c>
      <c r="N29" s="34">
        <f t="shared" si="1"/>
        <v>100.87634525845414</v>
      </c>
      <c r="O29" s="33">
        <f t="shared" si="2"/>
        <v>1321</v>
      </c>
      <c r="P29" s="34">
        <f t="shared" si="3"/>
        <v>0</v>
      </c>
      <c r="Q29" s="33">
        <f t="shared" si="4"/>
        <v>660.5</v>
      </c>
      <c r="R29" s="34">
        <f t="shared" si="5"/>
        <v>0</v>
      </c>
      <c r="S29" s="33">
        <f t="shared" si="6"/>
        <v>660.5</v>
      </c>
      <c r="T29" s="33">
        <f t="shared" si="7"/>
        <v>0</v>
      </c>
      <c r="U29" s="33">
        <v>0</v>
      </c>
      <c r="V29" s="33">
        <v>0</v>
      </c>
      <c r="W29" s="34">
        <f t="shared" si="8"/>
        <v>0</v>
      </c>
      <c r="X29" s="34">
        <f t="shared" si="9"/>
        <v>100.87634525845414</v>
      </c>
      <c r="Y29" s="28"/>
    </row>
    <row r="30" spans="1:25" ht="41.25" customHeight="1">
      <c r="A30" s="18">
        <v>24</v>
      </c>
      <c r="B30" s="26" t="s">
        <v>159</v>
      </c>
      <c r="C30" s="27">
        <v>1488</v>
      </c>
      <c r="D30" s="27">
        <v>58201</v>
      </c>
      <c r="E30" s="27" t="s">
        <v>9</v>
      </c>
      <c r="F30" s="27">
        <v>18245</v>
      </c>
      <c r="G30" s="28">
        <v>392</v>
      </c>
      <c r="H30" s="27"/>
      <c r="I30" s="27" t="s">
        <v>376</v>
      </c>
      <c r="J30" s="35">
        <v>0</v>
      </c>
      <c r="K30" s="27">
        <v>0</v>
      </c>
      <c r="L30" s="35">
        <v>13210</v>
      </c>
      <c r="M30" s="33">
        <f t="shared" si="0"/>
        <v>10568</v>
      </c>
      <c r="N30" s="34">
        <f t="shared" si="1"/>
        <v>60.161924546925754</v>
      </c>
      <c r="O30" s="33">
        <f t="shared" si="2"/>
        <v>1321</v>
      </c>
      <c r="P30" s="34">
        <f t="shared" si="3"/>
        <v>0</v>
      </c>
      <c r="Q30" s="33">
        <f t="shared" si="4"/>
        <v>660.5</v>
      </c>
      <c r="R30" s="34">
        <f t="shared" si="5"/>
        <v>0</v>
      </c>
      <c r="S30" s="33">
        <f t="shared" si="6"/>
        <v>660.5</v>
      </c>
      <c r="T30" s="33">
        <f t="shared" si="7"/>
        <v>0</v>
      </c>
      <c r="U30" s="33">
        <v>0</v>
      </c>
      <c r="V30" s="33">
        <v>0</v>
      </c>
      <c r="W30" s="34">
        <f t="shared" si="8"/>
        <v>0</v>
      </c>
      <c r="X30" s="34">
        <f t="shared" si="9"/>
        <v>60.161924546925754</v>
      </c>
      <c r="Y30" s="28"/>
    </row>
    <row r="31" spans="1:25" ht="45.75" customHeight="1">
      <c r="A31" s="18">
        <v>25</v>
      </c>
      <c r="B31" s="26" t="s">
        <v>161</v>
      </c>
      <c r="C31" s="27">
        <v>11491</v>
      </c>
      <c r="D31" s="27">
        <v>419535</v>
      </c>
      <c r="E31" s="27" t="s">
        <v>9</v>
      </c>
      <c r="F31" s="27">
        <v>113962</v>
      </c>
      <c r="G31" s="28">
        <v>6217</v>
      </c>
      <c r="H31" s="27" t="s">
        <v>375</v>
      </c>
      <c r="I31" s="27" t="s">
        <v>376</v>
      </c>
      <c r="J31" s="35">
        <v>0</v>
      </c>
      <c r="K31" s="27">
        <v>1</v>
      </c>
      <c r="L31" s="35">
        <v>13210</v>
      </c>
      <c r="M31" s="33">
        <f t="shared" si="0"/>
        <v>10568</v>
      </c>
      <c r="N31" s="34">
        <f t="shared" si="1"/>
        <v>464.5972278015617</v>
      </c>
      <c r="O31" s="33">
        <f t="shared" si="2"/>
        <v>1321</v>
      </c>
      <c r="P31" s="34">
        <f t="shared" si="3"/>
        <v>0</v>
      </c>
      <c r="Q31" s="33">
        <f t="shared" si="4"/>
        <v>660.5</v>
      </c>
      <c r="R31" s="34">
        <f t="shared" si="5"/>
        <v>14.358695652173912</v>
      </c>
      <c r="S31" s="33">
        <f t="shared" si="6"/>
        <v>660.5</v>
      </c>
      <c r="T31" s="33">
        <f t="shared" si="7"/>
        <v>20</v>
      </c>
      <c r="U31" s="33">
        <v>4</v>
      </c>
      <c r="V31" s="33">
        <v>16</v>
      </c>
      <c r="W31" s="34">
        <f t="shared" si="8"/>
        <v>64.754901960784309</v>
      </c>
      <c r="X31" s="34">
        <f t="shared" si="9"/>
        <v>543.71082541451995</v>
      </c>
      <c r="Y31" s="28"/>
    </row>
    <row r="32" spans="1:25" ht="33.75" customHeight="1">
      <c r="A32" s="18">
        <v>26</v>
      </c>
      <c r="B32" s="26" t="s">
        <v>162</v>
      </c>
      <c r="C32" s="27">
        <v>7135</v>
      </c>
      <c r="D32" s="27">
        <v>61912</v>
      </c>
      <c r="E32" s="27" t="s">
        <v>9</v>
      </c>
      <c r="F32" s="27">
        <v>30859</v>
      </c>
      <c r="G32" s="28">
        <v>2654</v>
      </c>
      <c r="H32" s="27" t="s">
        <v>374</v>
      </c>
      <c r="I32" s="27">
        <v>0</v>
      </c>
      <c r="J32" s="35">
        <v>0</v>
      </c>
      <c r="K32" s="27">
        <v>1</v>
      </c>
      <c r="L32" s="35">
        <v>13210</v>
      </c>
      <c r="M32" s="33">
        <f t="shared" si="0"/>
        <v>10568</v>
      </c>
      <c r="N32" s="34">
        <f t="shared" si="1"/>
        <v>288.47804545854518</v>
      </c>
      <c r="O32" s="33">
        <f t="shared" si="2"/>
        <v>1321</v>
      </c>
      <c r="P32" s="34">
        <f t="shared" si="3"/>
        <v>0</v>
      </c>
      <c r="Q32" s="33">
        <f t="shared" si="4"/>
        <v>660.5</v>
      </c>
      <c r="R32" s="34">
        <f t="shared" si="5"/>
        <v>14.358695652173912</v>
      </c>
      <c r="S32" s="33">
        <f t="shared" si="6"/>
        <v>660.5</v>
      </c>
      <c r="T32" s="33">
        <f t="shared" si="7"/>
        <v>0</v>
      </c>
      <c r="U32" s="33">
        <v>0</v>
      </c>
      <c r="V32" s="33">
        <v>0</v>
      </c>
      <c r="W32" s="34">
        <f t="shared" si="8"/>
        <v>0</v>
      </c>
      <c r="X32" s="34">
        <f t="shared" si="9"/>
        <v>302.83674111071912</v>
      </c>
      <c r="Y32" s="28"/>
    </row>
    <row r="33" spans="1:25" ht="47.25" customHeight="1">
      <c r="A33" s="18">
        <v>27</v>
      </c>
      <c r="B33" s="26" t="s">
        <v>163</v>
      </c>
      <c r="C33" s="27">
        <v>1277</v>
      </c>
      <c r="D33" s="27">
        <v>45609</v>
      </c>
      <c r="E33" s="27" t="s">
        <v>9</v>
      </c>
      <c r="F33" s="27">
        <v>54000</v>
      </c>
      <c r="G33" s="28">
        <v>1603</v>
      </c>
      <c r="H33" s="27" t="s">
        <v>375</v>
      </c>
      <c r="I33" s="27">
        <v>0</v>
      </c>
      <c r="J33" s="35">
        <v>0</v>
      </c>
      <c r="K33" s="27">
        <v>0</v>
      </c>
      <c r="L33" s="35">
        <v>13210</v>
      </c>
      <c r="M33" s="33">
        <f t="shared" si="0"/>
        <v>10568</v>
      </c>
      <c r="N33" s="34">
        <f t="shared" si="1"/>
        <v>51.630898955930235</v>
      </c>
      <c r="O33" s="33">
        <f t="shared" si="2"/>
        <v>1321</v>
      </c>
      <c r="P33" s="34">
        <f t="shared" si="3"/>
        <v>0</v>
      </c>
      <c r="Q33" s="33">
        <f t="shared" si="4"/>
        <v>660.5</v>
      </c>
      <c r="R33" s="34">
        <f t="shared" si="5"/>
        <v>0</v>
      </c>
      <c r="S33" s="33">
        <f t="shared" si="6"/>
        <v>660.5</v>
      </c>
      <c r="T33" s="33">
        <f t="shared" si="7"/>
        <v>4</v>
      </c>
      <c r="U33" s="33">
        <v>0</v>
      </c>
      <c r="V33" s="33">
        <v>4</v>
      </c>
      <c r="W33" s="34">
        <f t="shared" si="8"/>
        <v>12.950980392156863</v>
      </c>
      <c r="X33" s="34">
        <f t="shared" si="9"/>
        <v>64.581879348087099</v>
      </c>
      <c r="Y33" s="28"/>
    </row>
    <row r="34" spans="1:25" ht="40.5" customHeight="1">
      <c r="A34" s="18">
        <v>28</v>
      </c>
      <c r="B34" s="26" t="s">
        <v>167</v>
      </c>
      <c r="C34" s="27">
        <v>6386</v>
      </c>
      <c r="D34" s="27">
        <v>92060</v>
      </c>
      <c r="E34" s="27" t="s">
        <v>9</v>
      </c>
      <c r="F34" s="27">
        <v>85095</v>
      </c>
      <c r="G34" s="28">
        <v>2359</v>
      </c>
      <c r="H34" s="27" t="s">
        <v>375</v>
      </c>
      <c r="I34" s="27">
        <v>0</v>
      </c>
      <c r="J34" s="35">
        <v>0</v>
      </c>
      <c r="K34" s="27">
        <v>2</v>
      </c>
      <c r="L34" s="35">
        <v>13210</v>
      </c>
      <c r="M34" s="33">
        <f t="shared" si="0"/>
        <v>10568</v>
      </c>
      <c r="N34" s="34">
        <f t="shared" si="1"/>
        <v>258.19492618055637</v>
      </c>
      <c r="O34" s="33">
        <f t="shared" si="2"/>
        <v>1321</v>
      </c>
      <c r="P34" s="34">
        <f t="shared" si="3"/>
        <v>0</v>
      </c>
      <c r="Q34" s="33">
        <f t="shared" si="4"/>
        <v>660.5</v>
      </c>
      <c r="R34" s="34">
        <f t="shared" si="5"/>
        <v>28.717391304347824</v>
      </c>
      <c r="S34" s="33">
        <f t="shared" si="6"/>
        <v>660.5</v>
      </c>
      <c r="T34" s="33">
        <f t="shared" si="7"/>
        <v>0</v>
      </c>
      <c r="U34" s="33">
        <v>0</v>
      </c>
      <c r="V34" s="33">
        <v>0</v>
      </c>
      <c r="W34" s="34">
        <f t="shared" si="8"/>
        <v>0</v>
      </c>
      <c r="X34" s="34">
        <f t="shared" si="9"/>
        <v>286.91231748490418</v>
      </c>
      <c r="Y34" s="28"/>
    </row>
    <row r="35" spans="1:25" ht="36.75" customHeight="1">
      <c r="A35" s="18">
        <v>29</v>
      </c>
      <c r="B35" s="26" t="s">
        <v>168</v>
      </c>
      <c r="C35" s="27">
        <v>6005</v>
      </c>
      <c r="D35" s="27">
        <v>48640</v>
      </c>
      <c r="E35" s="27" t="s">
        <v>9</v>
      </c>
      <c r="F35" s="27">
        <v>21109</v>
      </c>
      <c r="G35" s="28">
        <v>1500</v>
      </c>
      <c r="H35" s="27" t="s">
        <v>375</v>
      </c>
      <c r="I35" s="27">
        <v>0</v>
      </c>
      <c r="J35" s="35">
        <v>0</v>
      </c>
      <c r="K35" s="27">
        <v>0</v>
      </c>
      <c r="L35" s="35">
        <v>13210</v>
      </c>
      <c r="M35" s="33">
        <f t="shared" si="0"/>
        <v>10568</v>
      </c>
      <c r="N35" s="34">
        <f t="shared" si="1"/>
        <v>242.7905624356782</v>
      </c>
      <c r="O35" s="33">
        <f t="shared" si="2"/>
        <v>1321</v>
      </c>
      <c r="P35" s="34">
        <f t="shared" si="3"/>
        <v>0</v>
      </c>
      <c r="Q35" s="33">
        <f t="shared" si="4"/>
        <v>660.5</v>
      </c>
      <c r="R35" s="34">
        <f t="shared" si="5"/>
        <v>0</v>
      </c>
      <c r="S35" s="33">
        <f t="shared" si="6"/>
        <v>660.5</v>
      </c>
      <c r="T35" s="33">
        <f t="shared" si="7"/>
        <v>4</v>
      </c>
      <c r="U35" s="33">
        <v>0</v>
      </c>
      <c r="V35" s="33">
        <v>4</v>
      </c>
      <c r="W35" s="34">
        <f t="shared" si="8"/>
        <v>12.950980392156863</v>
      </c>
      <c r="X35" s="34">
        <f t="shared" si="9"/>
        <v>255.74154282783505</v>
      </c>
      <c r="Y35" s="28"/>
    </row>
    <row r="36" spans="1:25" ht="39.75" customHeight="1">
      <c r="A36" s="18">
        <v>30</v>
      </c>
      <c r="B36" s="26" t="s">
        <v>177</v>
      </c>
      <c r="C36" s="27">
        <v>4919</v>
      </c>
      <c r="D36" s="27">
        <v>167992</v>
      </c>
      <c r="E36" s="27" t="s">
        <v>9</v>
      </c>
      <c r="F36" s="27">
        <v>50991</v>
      </c>
      <c r="G36" s="28">
        <v>2075</v>
      </c>
      <c r="H36" s="27" t="s">
        <v>375</v>
      </c>
      <c r="I36" s="27">
        <v>0</v>
      </c>
      <c r="J36" s="35">
        <v>0</v>
      </c>
      <c r="K36" s="27">
        <v>0</v>
      </c>
      <c r="L36" s="35">
        <v>13210</v>
      </c>
      <c r="M36" s="33">
        <f t="shared" si="0"/>
        <v>10568</v>
      </c>
      <c r="N36" s="34">
        <f t="shared" si="1"/>
        <v>198.88206105263964</v>
      </c>
      <c r="O36" s="33">
        <f t="shared" si="2"/>
        <v>1321</v>
      </c>
      <c r="P36" s="34">
        <f t="shared" si="3"/>
        <v>0</v>
      </c>
      <c r="Q36" s="33">
        <f t="shared" si="4"/>
        <v>660.5</v>
      </c>
      <c r="R36" s="34">
        <f t="shared" si="5"/>
        <v>0</v>
      </c>
      <c r="S36" s="33">
        <f t="shared" si="6"/>
        <v>660.5</v>
      </c>
      <c r="T36" s="33">
        <f t="shared" si="7"/>
        <v>1</v>
      </c>
      <c r="U36" s="33">
        <v>1</v>
      </c>
      <c r="V36" s="33"/>
      <c r="W36" s="34">
        <f t="shared" si="8"/>
        <v>3.2377450980392157</v>
      </c>
      <c r="X36" s="34">
        <f t="shared" si="9"/>
        <v>202.11980615067887</v>
      </c>
      <c r="Y36" s="28"/>
    </row>
    <row r="37" spans="1:25" ht="40.5" customHeight="1">
      <c r="A37" s="18">
        <v>31</v>
      </c>
      <c r="B37" s="26" t="s">
        <v>178</v>
      </c>
      <c r="C37" s="27">
        <v>3394</v>
      </c>
      <c r="D37" s="27">
        <v>113005</v>
      </c>
      <c r="E37" s="27" t="s">
        <v>9</v>
      </c>
      <c r="F37" s="27">
        <v>80479</v>
      </c>
      <c r="G37" s="28">
        <v>1742.73</v>
      </c>
      <c r="H37" s="27" t="s">
        <v>374</v>
      </c>
      <c r="I37" s="27">
        <v>0</v>
      </c>
      <c r="J37" s="35">
        <v>0</v>
      </c>
      <c r="K37" s="27">
        <v>1</v>
      </c>
      <c r="L37" s="35">
        <v>13210</v>
      </c>
      <c r="M37" s="33">
        <f t="shared" si="0"/>
        <v>10568</v>
      </c>
      <c r="N37" s="34">
        <f t="shared" si="1"/>
        <v>137.22417467222178</v>
      </c>
      <c r="O37" s="33">
        <f t="shared" si="2"/>
        <v>1321</v>
      </c>
      <c r="P37" s="34">
        <f t="shared" si="3"/>
        <v>0</v>
      </c>
      <c r="Q37" s="33">
        <f t="shared" si="4"/>
        <v>660.5</v>
      </c>
      <c r="R37" s="34">
        <f t="shared" si="5"/>
        <v>14.358695652173912</v>
      </c>
      <c r="S37" s="33">
        <f t="shared" si="6"/>
        <v>660.5</v>
      </c>
      <c r="T37" s="33">
        <f t="shared" si="7"/>
        <v>6</v>
      </c>
      <c r="U37" s="33">
        <v>1</v>
      </c>
      <c r="V37" s="33">
        <v>5</v>
      </c>
      <c r="W37" s="34">
        <f t="shared" si="8"/>
        <v>19.426470588235293</v>
      </c>
      <c r="X37" s="34">
        <f t="shared" si="9"/>
        <v>171.00934091263099</v>
      </c>
      <c r="Y37" s="28"/>
    </row>
    <row r="38" spans="1:25" ht="37.5" customHeight="1">
      <c r="A38" s="18">
        <v>32</v>
      </c>
      <c r="B38" s="26" t="s">
        <v>181</v>
      </c>
      <c r="C38" s="27">
        <v>2827</v>
      </c>
      <c r="D38" s="27">
        <v>108282</v>
      </c>
      <c r="E38" s="27" t="s">
        <v>9</v>
      </c>
      <c r="F38" s="27">
        <v>40994</v>
      </c>
      <c r="G38" s="28">
        <v>1516</v>
      </c>
      <c r="H38" s="27" t="s">
        <v>375</v>
      </c>
      <c r="I38" s="27">
        <v>0</v>
      </c>
      <c r="J38" s="35">
        <v>0</v>
      </c>
      <c r="K38" s="27">
        <v>1</v>
      </c>
      <c r="L38" s="35">
        <v>13210</v>
      </c>
      <c r="M38" s="33">
        <f t="shared" si="0"/>
        <v>10568</v>
      </c>
      <c r="N38" s="34">
        <f t="shared" si="1"/>
        <v>114.29957035897789</v>
      </c>
      <c r="O38" s="33">
        <f t="shared" si="2"/>
        <v>1321</v>
      </c>
      <c r="P38" s="34">
        <f t="shared" si="3"/>
        <v>0</v>
      </c>
      <c r="Q38" s="33">
        <f t="shared" si="4"/>
        <v>660.5</v>
      </c>
      <c r="R38" s="34">
        <f t="shared" si="5"/>
        <v>14.358695652173912</v>
      </c>
      <c r="S38" s="33">
        <f t="shared" si="6"/>
        <v>660.5</v>
      </c>
      <c r="T38" s="33">
        <f t="shared" si="7"/>
        <v>0</v>
      </c>
      <c r="U38" s="33">
        <v>0</v>
      </c>
      <c r="V38" s="33">
        <v>0</v>
      </c>
      <c r="W38" s="34">
        <f t="shared" si="8"/>
        <v>0</v>
      </c>
      <c r="X38" s="34">
        <f t="shared" si="9"/>
        <v>128.6582660111518</v>
      </c>
      <c r="Y38" s="28"/>
    </row>
    <row r="39" spans="1:25" ht="42" customHeight="1">
      <c r="A39" s="18">
        <v>33</v>
      </c>
      <c r="B39" s="26" t="s">
        <v>184</v>
      </c>
      <c r="C39" s="27">
        <v>1311</v>
      </c>
      <c r="D39" s="27">
        <v>214000</v>
      </c>
      <c r="E39" s="27" t="s">
        <v>9</v>
      </c>
      <c r="F39" s="27">
        <v>52000</v>
      </c>
      <c r="G39" s="28">
        <v>759.68</v>
      </c>
      <c r="H39" s="27"/>
      <c r="I39" s="27">
        <v>0</v>
      </c>
      <c r="J39" s="35">
        <v>0</v>
      </c>
      <c r="K39" s="27">
        <v>0</v>
      </c>
      <c r="L39" s="35">
        <v>13210</v>
      </c>
      <c r="M39" s="33">
        <f t="shared" si="0"/>
        <v>10568</v>
      </c>
      <c r="N39" s="34">
        <f t="shared" si="1"/>
        <v>53.005566586706763</v>
      </c>
      <c r="O39" s="33">
        <f t="shared" si="2"/>
        <v>1321</v>
      </c>
      <c r="P39" s="34">
        <f t="shared" si="3"/>
        <v>0</v>
      </c>
      <c r="Q39" s="33">
        <f t="shared" si="4"/>
        <v>660.5</v>
      </c>
      <c r="R39" s="34">
        <f t="shared" si="5"/>
        <v>0</v>
      </c>
      <c r="S39" s="33">
        <f t="shared" si="6"/>
        <v>660.5</v>
      </c>
      <c r="T39" s="33">
        <f t="shared" si="7"/>
        <v>0</v>
      </c>
      <c r="U39" s="33">
        <v>0</v>
      </c>
      <c r="V39" s="33">
        <v>0</v>
      </c>
      <c r="W39" s="34">
        <f t="shared" si="8"/>
        <v>0</v>
      </c>
      <c r="X39" s="34">
        <f t="shared" si="9"/>
        <v>53.005566586706763</v>
      </c>
      <c r="Y39" s="27" t="s">
        <v>434</v>
      </c>
    </row>
    <row r="40" spans="1:25" ht="40.5" customHeight="1">
      <c r="A40" s="18">
        <v>34</v>
      </c>
      <c r="B40" s="26" t="s">
        <v>188</v>
      </c>
      <c r="C40" s="27">
        <v>4119</v>
      </c>
      <c r="D40" s="27">
        <v>21000</v>
      </c>
      <c r="E40" s="27" t="s">
        <v>9</v>
      </c>
      <c r="F40" s="27">
        <v>0</v>
      </c>
      <c r="G40" s="28">
        <v>245</v>
      </c>
      <c r="H40" s="27"/>
      <c r="I40" s="27">
        <v>0</v>
      </c>
      <c r="J40" s="35">
        <v>0</v>
      </c>
      <c r="K40" s="27">
        <v>0</v>
      </c>
      <c r="L40" s="35">
        <v>13210</v>
      </c>
      <c r="M40" s="33">
        <f t="shared" si="0"/>
        <v>10568</v>
      </c>
      <c r="N40" s="34">
        <f t="shared" si="1"/>
        <v>166.536940328486</v>
      </c>
      <c r="O40" s="33">
        <f t="shared" si="2"/>
        <v>1321</v>
      </c>
      <c r="P40" s="34">
        <f t="shared" si="3"/>
        <v>0</v>
      </c>
      <c r="Q40" s="33">
        <f t="shared" si="4"/>
        <v>660.5</v>
      </c>
      <c r="R40" s="34">
        <f t="shared" si="5"/>
        <v>0</v>
      </c>
      <c r="S40" s="33">
        <f t="shared" si="6"/>
        <v>660.5</v>
      </c>
      <c r="T40" s="33">
        <f t="shared" si="7"/>
        <v>2</v>
      </c>
      <c r="U40" s="33">
        <v>0</v>
      </c>
      <c r="V40" s="33">
        <v>2</v>
      </c>
      <c r="W40" s="34">
        <f t="shared" si="8"/>
        <v>6.4754901960784315</v>
      </c>
      <c r="X40" s="34">
        <f t="shared" si="9"/>
        <v>173.01243052456442</v>
      </c>
      <c r="Y40" s="27" t="s">
        <v>434</v>
      </c>
    </row>
    <row r="41" spans="1:25" ht="42" customHeight="1">
      <c r="A41" s="18">
        <v>35</v>
      </c>
      <c r="B41" s="26" t="s">
        <v>190</v>
      </c>
      <c r="C41" s="27">
        <v>1717</v>
      </c>
      <c r="D41" s="27">
        <v>120000</v>
      </c>
      <c r="E41" s="27" t="s">
        <v>9</v>
      </c>
      <c r="F41" s="27">
        <v>68000</v>
      </c>
      <c r="G41" s="28">
        <v>1281</v>
      </c>
      <c r="H41" s="27" t="s">
        <v>375</v>
      </c>
      <c r="I41" s="27">
        <v>0</v>
      </c>
      <c r="J41" s="35">
        <v>0</v>
      </c>
      <c r="K41" s="27">
        <v>0</v>
      </c>
      <c r="L41" s="35">
        <v>13210</v>
      </c>
      <c r="M41" s="33">
        <f t="shared" si="0"/>
        <v>10568</v>
      </c>
      <c r="N41" s="34">
        <f t="shared" si="1"/>
        <v>69.420715354214735</v>
      </c>
      <c r="O41" s="33">
        <f t="shared" si="2"/>
        <v>1321</v>
      </c>
      <c r="P41" s="34">
        <f t="shared" si="3"/>
        <v>0</v>
      </c>
      <c r="Q41" s="33">
        <f t="shared" si="4"/>
        <v>660.5</v>
      </c>
      <c r="R41" s="34">
        <f t="shared" si="5"/>
        <v>0</v>
      </c>
      <c r="S41" s="33">
        <f t="shared" si="6"/>
        <v>660.5</v>
      </c>
      <c r="T41" s="33">
        <f t="shared" si="7"/>
        <v>8</v>
      </c>
      <c r="U41" s="33">
        <v>0</v>
      </c>
      <c r="V41" s="33">
        <v>8</v>
      </c>
      <c r="W41" s="34">
        <f t="shared" si="8"/>
        <v>25.901960784313726</v>
      </c>
      <c r="X41" s="34">
        <f t="shared" si="9"/>
        <v>95.322676138528465</v>
      </c>
      <c r="Y41" s="28"/>
    </row>
    <row r="42" spans="1:25" ht="48.75" customHeight="1">
      <c r="A42" s="18">
        <v>36</v>
      </c>
      <c r="B42" s="26" t="s">
        <v>200</v>
      </c>
      <c r="C42" s="27">
        <v>2925</v>
      </c>
      <c r="D42" s="27">
        <v>58586</v>
      </c>
      <c r="E42" s="27" t="s">
        <v>9</v>
      </c>
      <c r="F42" s="27">
        <v>27572</v>
      </c>
      <c r="G42" s="28">
        <v>1044</v>
      </c>
      <c r="H42" s="27" t="s">
        <v>375</v>
      </c>
      <c r="I42" s="27">
        <v>0</v>
      </c>
      <c r="J42" s="35">
        <v>0</v>
      </c>
      <c r="K42" s="27">
        <v>0</v>
      </c>
      <c r="L42" s="35">
        <v>13210</v>
      </c>
      <c r="M42" s="33">
        <f t="shared" si="0"/>
        <v>10568</v>
      </c>
      <c r="N42" s="34">
        <f t="shared" si="1"/>
        <v>118.26184764768671</v>
      </c>
      <c r="O42" s="33">
        <f t="shared" si="2"/>
        <v>1321</v>
      </c>
      <c r="P42" s="34">
        <f t="shared" si="3"/>
        <v>0</v>
      </c>
      <c r="Q42" s="33">
        <f t="shared" si="4"/>
        <v>660.5</v>
      </c>
      <c r="R42" s="34">
        <f t="shared" si="5"/>
        <v>0</v>
      </c>
      <c r="S42" s="33">
        <f t="shared" si="6"/>
        <v>660.5</v>
      </c>
      <c r="T42" s="33">
        <f t="shared" si="7"/>
        <v>2</v>
      </c>
      <c r="U42" s="33">
        <v>0</v>
      </c>
      <c r="V42" s="33">
        <v>2</v>
      </c>
      <c r="W42" s="34">
        <f t="shared" si="8"/>
        <v>6.4754901960784315</v>
      </c>
      <c r="X42" s="34">
        <f t="shared" si="9"/>
        <v>124.73733784376513</v>
      </c>
      <c r="Y42" s="28"/>
    </row>
    <row r="43" spans="1:25" ht="45" customHeight="1">
      <c r="A43" s="18">
        <v>37</v>
      </c>
      <c r="B43" s="26" t="s">
        <v>204</v>
      </c>
      <c r="C43" s="27">
        <v>2556</v>
      </c>
      <c r="D43" s="27">
        <v>96173</v>
      </c>
      <c r="E43" s="27" t="s">
        <v>9</v>
      </c>
      <c r="F43" s="27">
        <v>46020</v>
      </c>
      <c r="G43" s="28">
        <v>1350</v>
      </c>
      <c r="H43" s="27" t="s">
        <v>374</v>
      </c>
      <c r="I43" s="27">
        <v>0</v>
      </c>
      <c r="J43" s="35">
        <v>0</v>
      </c>
      <c r="K43" s="27">
        <v>1</v>
      </c>
      <c r="L43" s="35">
        <v>13210</v>
      </c>
      <c r="M43" s="33">
        <f t="shared" si="0"/>
        <v>10568</v>
      </c>
      <c r="N43" s="34">
        <f t="shared" si="1"/>
        <v>103.34266071367085</v>
      </c>
      <c r="O43" s="33">
        <f t="shared" si="2"/>
        <v>1321</v>
      </c>
      <c r="P43" s="34">
        <f t="shared" si="3"/>
        <v>0</v>
      </c>
      <c r="Q43" s="33">
        <f t="shared" si="4"/>
        <v>660.5</v>
      </c>
      <c r="R43" s="34">
        <f t="shared" si="5"/>
        <v>14.358695652173912</v>
      </c>
      <c r="S43" s="33">
        <f t="shared" si="6"/>
        <v>660.5</v>
      </c>
      <c r="T43" s="33">
        <f t="shared" si="7"/>
        <v>0</v>
      </c>
      <c r="U43" s="33">
        <v>0</v>
      </c>
      <c r="V43" s="33">
        <v>0</v>
      </c>
      <c r="W43" s="34">
        <f t="shared" si="8"/>
        <v>0</v>
      </c>
      <c r="X43" s="34">
        <f t="shared" si="9"/>
        <v>117.70135636584476</v>
      </c>
      <c r="Y43" s="28"/>
    </row>
    <row r="44" spans="1:25" ht="48.75" customHeight="1">
      <c r="A44" s="18">
        <v>38</v>
      </c>
      <c r="B44" s="26" t="s">
        <v>205</v>
      </c>
      <c r="C44" s="27">
        <v>4378</v>
      </c>
      <c r="D44" s="27">
        <v>57119</v>
      </c>
      <c r="E44" s="27" t="s">
        <v>9</v>
      </c>
      <c r="F44" s="27">
        <v>57115</v>
      </c>
      <c r="G44" s="28">
        <v>1750</v>
      </c>
      <c r="H44" s="27" t="s">
        <v>375</v>
      </c>
      <c r="I44" s="27">
        <v>0</v>
      </c>
      <c r="J44" s="35">
        <v>0</v>
      </c>
      <c r="K44" s="27">
        <v>0</v>
      </c>
      <c r="L44" s="35">
        <v>13210</v>
      </c>
      <c r="M44" s="33">
        <f t="shared" si="0"/>
        <v>10568</v>
      </c>
      <c r="N44" s="34">
        <f t="shared" si="1"/>
        <v>177.00867316293073</v>
      </c>
      <c r="O44" s="33">
        <f t="shared" si="2"/>
        <v>1321</v>
      </c>
      <c r="P44" s="34">
        <f t="shared" si="3"/>
        <v>0</v>
      </c>
      <c r="Q44" s="33">
        <f t="shared" si="4"/>
        <v>660.5</v>
      </c>
      <c r="R44" s="34">
        <f t="shared" si="5"/>
        <v>0</v>
      </c>
      <c r="S44" s="33">
        <f t="shared" si="6"/>
        <v>660.5</v>
      </c>
      <c r="T44" s="33">
        <f t="shared" si="7"/>
        <v>1</v>
      </c>
      <c r="U44" s="33">
        <v>0</v>
      </c>
      <c r="V44" s="33">
        <v>1</v>
      </c>
      <c r="W44" s="34">
        <f t="shared" si="8"/>
        <v>3.2377450980392157</v>
      </c>
      <c r="X44" s="34">
        <f t="shared" si="9"/>
        <v>180.24641826096996</v>
      </c>
      <c r="Y44" s="28"/>
    </row>
    <row r="45" spans="1:25" ht="48" customHeight="1">
      <c r="A45" s="18">
        <v>39</v>
      </c>
      <c r="B45" s="26" t="s">
        <v>206</v>
      </c>
      <c r="C45" s="27">
        <v>2431</v>
      </c>
      <c r="D45" s="27">
        <v>78925</v>
      </c>
      <c r="E45" s="27" t="s">
        <v>9</v>
      </c>
      <c r="F45" s="27">
        <v>26959</v>
      </c>
      <c r="G45" s="28">
        <v>1200</v>
      </c>
      <c r="H45" s="27" t="s">
        <v>374</v>
      </c>
      <c r="I45" s="27">
        <v>0</v>
      </c>
      <c r="J45" s="35">
        <v>0</v>
      </c>
      <c r="K45" s="27">
        <v>1</v>
      </c>
      <c r="L45" s="35">
        <v>13210</v>
      </c>
      <c r="M45" s="33">
        <f t="shared" si="0"/>
        <v>10568</v>
      </c>
      <c r="N45" s="34">
        <f t="shared" si="1"/>
        <v>98.288735600521846</v>
      </c>
      <c r="O45" s="33">
        <f t="shared" si="2"/>
        <v>1321</v>
      </c>
      <c r="P45" s="34">
        <f t="shared" si="3"/>
        <v>0</v>
      </c>
      <c r="Q45" s="33">
        <f t="shared" si="4"/>
        <v>660.5</v>
      </c>
      <c r="R45" s="34">
        <f t="shared" si="5"/>
        <v>14.358695652173912</v>
      </c>
      <c r="S45" s="33">
        <f t="shared" si="6"/>
        <v>660.5</v>
      </c>
      <c r="T45" s="33">
        <f t="shared" si="7"/>
        <v>0</v>
      </c>
      <c r="U45" s="33">
        <v>0</v>
      </c>
      <c r="V45" s="33">
        <v>0</v>
      </c>
      <c r="W45" s="34">
        <f t="shared" si="8"/>
        <v>0</v>
      </c>
      <c r="X45" s="34">
        <f t="shared" si="9"/>
        <v>112.64743125269575</v>
      </c>
      <c r="Y45" s="28"/>
    </row>
    <row r="46" spans="1:25" ht="39" customHeight="1">
      <c r="A46" s="18">
        <v>40</v>
      </c>
      <c r="B46" s="26" t="s">
        <v>209</v>
      </c>
      <c r="C46" s="27">
        <v>6707</v>
      </c>
      <c r="D46" s="27">
        <v>231430</v>
      </c>
      <c r="E46" s="27" t="s">
        <v>9</v>
      </c>
      <c r="F46" s="27">
        <v>107134</v>
      </c>
      <c r="G46" s="28">
        <v>3601</v>
      </c>
      <c r="H46" s="27" t="s">
        <v>374</v>
      </c>
      <c r="I46" s="27" t="s">
        <v>376</v>
      </c>
      <c r="J46" s="35">
        <v>0</v>
      </c>
      <c r="K46" s="27">
        <v>4</v>
      </c>
      <c r="L46" s="35">
        <v>13210</v>
      </c>
      <c r="M46" s="33">
        <f t="shared" si="0"/>
        <v>10568</v>
      </c>
      <c r="N46" s="34">
        <f t="shared" si="1"/>
        <v>271.17340587112301</v>
      </c>
      <c r="O46" s="33">
        <f t="shared" si="2"/>
        <v>1321</v>
      </c>
      <c r="P46" s="34"/>
      <c r="Q46" s="33">
        <f t="shared" si="4"/>
        <v>660.5</v>
      </c>
      <c r="R46" s="34">
        <f t="shared" si="5"/>
        <v>57.434782608695649</v>
      </c>
      <c r="S46" s="33">
        <f t="shared" si="6"/>
        <v>660.5</v>
      </c>
      <c r="T46" s="33">
        <f t="shared" si="7"/>
        <v>28</v>
      </c>
      <c r="U46" s="33">
        <v>1</v>
      </c>
      <c r="V46" s="33">
        <v>27</v>
      </c>
      <c r="W46" s="34">
        <f t="shared" si="8"/>
        <v>90.656862745098039</v>
      </c>
      <c r="X46" s="34">
        <f t="shared" si="9"/>
        <v>419.26505122491665</v>
      </c>
      <c r="Y46" s="28"/>
    </row>
    <row r="47" spans="1:25" ht="39.75" customHeight="1">
      <c r="A47" s="18">
        <v>41</v>
      </c>
      <c r="B47" s="26" t="s">
        <v>253</v>
      </c>
      <c r="C47" s="27">
        <v>3606</v>
      </c>
      <c r="D47" s="27">
        <v>147000</v>
      </c>
      <c r="E47" s="27" t="s">
        <v>9</v>
      </c>
      <c r="F47" s="27">
        <v>43816</v>
      </c>
      <c r="G47" s="28">
        <v>534</v>
      </c>
      <c r="H47" s="27"/>
      <c r="I47" s="27" t="s">
        <v>376</v>
      </c>
      <c r="J47" s="35">
        <v>0</v>
      </c>
      <c r="K47" s="27">
        <v>0</v>
      </c>
      <c r="L47" s="35">
        <v>13210</v>
      </c>
      <c r="M47" s="33">
        <f t="shared" si="0"/>
        <v>10568</v>
      </c>
      <c r="N47" s="34">
        <f t="shared" si="1"/>
        <v>145.79563166412248</v>
      </c>
      <c r="O47" s="33">
        <f t="shared" si="2"/>
        <v>1321</v>
      </c>
      <c r="P47" s="34">
        <f t="shared" si="3"/>
        <v>0</v>
      </c>
      <c r="Q47" s="33">
        <f t="shared" si="4"/>
        <v>660.5</v>
      </c>
      <c r="R47" s="34">
        <f t="shared" si="5"/>
        <v>0</v>
      </c>
      <c r="S47" s="33">
        <f t="shared" si="6"/>
        <v>660.5</v>
      </c>
      <c r="T47" s="33">
        <f t="shared" si="7"/>
        <v>0</v>
      </c>
      <c r="U47" s="33">
        <v>0</v>
      </c>
      <c r="V47" s="33">
        <v>0</v>
      </c>
      <c r="W47" s="34">
        <f t="shared" si="8"/>
        <v>0</v>
      </c>
      <c r="X47" s="34">
        <f t="shared" si="9"/>
        <v>145.79563166412248</v>
      </c>
      <c r="Y47" s="28"/>
    </row>
    <row r="48" spans="1:25" ht="47.25" customHeight="1">
      <c r="A48" s="18">
        <v>42</v>
      </c>
      <c r="B48" s="26" t="s">
        <v>254</v>
      </c>
      <c r="C48" s="27">
        <v>1755</v>
      </c>
      <c r="D48" s="27">
        <v>166667</v>
      </c>
      <c r="E48" s="27" t="s">
        <v>9</v>
      </c>
      <c r="F48" s="27">
        <v>19720</v>
      </c>
      <c r="G48" s="28">
        <v>181</v>
      </c>
      <c r="H48" s="27"/>
      <c r="I48" s="27" t="s">
        <v>376</v>
      </c>
      <c r="J48" s="35">
        <v>0</v>
      </c>
      <c r="K48" s="27">
        <v>0</v>
      </c>
      <c r="L48" s="35">
        <v>13210</v>
      </c>
      <c r="M48" s="33">
        <f t="shared" si="0"/>
        <v>10568</v>
      </c>
      <c r="N48" s="34">
        <f t="shared" si="1"/>
        <v>70.95710858861203</v>
      </c>
      <c r="O48" s="33">
        <f t="shared" si="2"/>
        <v>1321</v>
      </c>
      <c r="P48" s="34">
        <f t="shared" si="3"/>
        <v>0</v>
      </c>
      <c r="Q48" s="33">
        <f t="shared" si="4"/>
        <v>660.5</v>
      </c>
      <c r="R48" s="34">
        <f t="shared" si="5"/>
        <v>0</v>
      </c>
      <c r="S48" s="33">
        <f t="shared" si="6"/>
        <v>660.5</v>
      </c>
      <c r="T48" s="33">
        <f t="shared" si="7"/>
        <v>0</v>
      </c>
      <c r="U48" s="33">
        <v>0</v>
      </c>
      <c r="V48" s="33">
        <v>0</v>
      </c>
      <c r="W48" s="34">
        <f t="shared" si="8"/>
        <v>0</v>
      </c>
      <c r="X48" s="34">
        <f t="shared" si="9"/>
        <v>70.95710858861203</v>
      </c>
      <c r="Y48" s="28"/>
    </row>
    <row r="49" spans="1:25" ht="43.5" customHeight="1">
      <c r="A49" s="18">
        <v>43</v>
      </c>
      <c r="B49" s="26" t="s">
        <v>256</v>
      </c>
      <c r="C49" s="27">
        <v>3242</v>
      </c>
      <c r="D49" s="27">
        <v>42000</v>
      </c>
      <c r="E49" s="27" t="s">
        <v>9</v>
      </c>
      <c r="F49" s="27">
        <v>19582</v>
      </c>
      <c r="G49" s="28">
        <v>288</v>
      </c>
      <c r="H49" s="27"/>
      <c r="I49" s="27" t="s">
        <v>376</v>
      </c>
      <c r="J49" s="35">
        <v>0</v>
      </c>
      <c r="K49" s="27">
        <v>0</v>
      </c>
      <c r="L49" s="35">
        <v>13210</v>
      </c>
      <c r="M49" s="33">
        <f t="shared" si="0"/>
        <v>10568</v>
      </c>
      <c r="N49" s="34">
        <f t="shared" si="1"/>
        <v>131.0786017346326</v>
      </c>
      <c r="O49" s="33">
        <f t="shared" si="2"/>
        <v>1321</v>
      </c>
      <c r="P49" s="34">
        <f t="shared" si="3"/>
        <v>0</v>
      </c>
      <c r="Q49" s="33">
        <f t="shared" si="4"/>
        <v>660.5</v>
      </c>
      <c r="R49" s="34">
        <f t="shared" si="5"/>
        <v>0</v>
      </c>
      <c r="S49" s="33">
        <f t="shared" si="6"/>
        <v>660.5</v>
      </c>
      <c r="T49" s="33">
        <f t="shared" si="7"/>
        <v>3</v>
      </c>
      <c r="U49" s="33">
        <v>0</v>
      </c>
      <c r="V49" s="33">
        <v>3</v>
      </c>
      <c r="W49" s="34">
        <f t="shared" si="8"/>
        <v>9.7132352941176467</v>
      </c>
      <c r="X49" s="34">
        <f t="shared" si="9"/>
        <v>140.79183702875025</v>
      </c>
      <c r="Y49" s="28"/>
    </row>
    <row r="50" spans="1:25" ht="37.5" customHeight="1">
      <c r="A50" s="18">
        <v>44</v>
      </c>
      <c r="B50" s="26" t="s">
        <v>259</v>
      </c>
      <c r="C50" s="27">
        <v>3535</v>
      </c>
      <c r="D50" s="27">
        <v>93000</v>
      </c>
      <c r="E50" s="27" t="s">
        <v>9</v>
      </c>
      <c r="F50" s="27">
        <v>25877</v>
      </c>
      <c r="G50" s="28">
        <v>2046</v>
      </c>
      <c r="H50" s="27"/>
      <c r="I50" s="27" t="s">
        <v>376</v>
      </c>
      <c r="J50" s="35">
        <v>0</v>
      </c>
      <c r="K50" s="27">
        <v>0</v>
      </c>
      <c r="L50" s="35">
        <v>13210</v>
      </c>
      <c r="M50" s="33">
        <f t="shared" si="0"/>
        <v>10568</v>
      </c>
      <c r="N50" s="34">
        <f t="shared" si="1"/>
        <v>142.92500219985385</v>
      </c>
      <c r="O50" s="33">
        <f t="shared" si="2"/>
        <v>1321</v>
      </c>
      <c r="P50" s="34">
        <f t="shared" si="3"/>
        <v>0</v>
      </c>
      <c r="Q50" s="33">
        <f t="shared" si="4"/>
        <v>660.5</v>
      </c>
      <c r="R50" s="34">
        <f t="shared" si="5"/>
        <v>0</v>
      </c>
      <c r="S50" s="33">
        <f t="shared" si="6"/>
        <v>660.5</v>
      </c>
      <c r="T50" s="33">
        <f t="shared" si="7"/>
        <v>0</v>
      </c>
      <c r="U50" s="33">
        <v>0</v>
      </c>
      <c r="V50" s="33">
        <v>0</v>
      </c>
      <c r="W50" s="34">
        <f t="shared" si="8"/>
        <v>0</v>
      </c>
      <c r="X50" s="34">
        <f t="shared" si="9"/>
        <v>142.92500219985385</v>
      </c>
      <c r="Y50" s="28"/>
    </row>
    <row r="51" spans="1:25" ht="28.5">
      <c r="A51" s="18">
        <v>45</v>
      </c>
      <c r="B51" s="26" t="s">
        <v>260</v>
      </c>
      <c r="C51" s="27">
        <v>1625</v>
      </c>
      <c r="D51" s="27">
        <v>46172</v>
      </c>
      <c r="E51" s="27" t="s">
        <v>9</v>
      </c>
      <c r="F51" s="27">
        <v>48527</v>
      </c>
      <c r="G51" s="28">
        <v>980</v>
      </c>
      <c r="H51" s="27"/>
      <c r="I51" s="27">
        <v>0</v>
      </c>
      <c r="J51" s="35">
        <v>0</v>
      </c>
      <c r="K51" s="27">
        <v>1</v>
      </c>
      <c r="L51" s="35">
        <v>13210</v>
      </c>
      <c r="M51" s="33">
        <f t="shared" si="0"/>
        <v>10568</v>
      </c>
      <c r="N51" s="34">
        <f t="shared" si="1"/>
        <v>65.701026470937066</v>
      </c>
      <c r="O51" s="33">
        <f t="shared" si="2"/>
        <v>1321</v>
      </c>
      <c r="P51" s="34">
        <f t="shared" si="3"/>
        <v>0</v>
      </c>
      <c r="Q51" s="33">
        <f t="shared" si="4"/>
        <v>660.5</v>
      </c>
      <c r="R51" s="34">
        <f t="shared" si="5"/>
        <v>14.358695652173912</v>
      </c>
      <c r="S51" s="33">
        <f t="shared" si="6"/>
        <v>660.5</v>
      </c>
      <c r="T51" s="33">
        <f t="shared" si="7"/>
        <v>15</v>
      </c>
      <c r="U51" s="33">
        <v>1</v>
      </c>
      <c r="V51" s="33">
        <v>14</v>
      </c>
      <c r="W51" s="34">
        <f t="shared" si="8"/>
        <v>48.566176470588232</v>
      </c>
      <c r="X51" s="34">
        <f t="shared" si="9"/>
        <v>128.62589859369922</v>
      </c>
      <c r="Y51" s="28"/>
    </row>
    <row r="52" spans="1:25" ht="34.5" customHeight="1">
      <c r="A52" s="18">
        <v>46</v>
      </c>
      <c r="B52" s="26" t="s">
        <v>267</v>
      </c>
      <c r="C52" s="27">
        <v>2173</v>
      </c>
      <c r="D52" s="27">
        <v>60000</v>
      </c>
      <c r="E52" s="27" t="s">
        <v>9</v>
      </c>
      <c r="F52" s="27">
        <v>29613</v>
      </c>
      <c r="G52" s="28">
        <v>0</v>
      </c>
      <c r="H52" s="27" t="s">
        <v>375</v>
      </c>
      <c r="I52" s="27">
        <v>100</v>
      </c>
      <c r="J52" s="27">
        <v>1</v>
      </c>
      <c r="K52" s="27">
        <v>0</v>
      </c>
      <c r="L52" s="35">
        <v>13210</v>
      </c>
      <c r="M52" s="33">
        <f t="shared" si="0"/>
        <v>10568</v>
      </c>
      <c r="N52" s="34">
        <f t="shared" si="1"/>
        <v>87.857434166982301</v>
      </c>
      <c r="O52" s="33">
        <f t="shared" si="2"/>
        <v>1321</v>
      </c>
      <c r="P52" s="34">
        <f t="shared" si="3"/>
        <v>220.16666666666666</v>
      </c>
      <c r="Q52" s="33">
        <f t="shared" si="4"/>
        <v>660.5</v>
      </c>
      <c r="R52" s="34">
        <f t="shared" si="5"/>
        <v>0</v>
      </c>
      <c r="S52" s="33">
        <f t="shared" si="6"/>
        <v>660.5</v>
      </c>
      <c r="T52" s="33">
        <f t="shared" si="7"/>
        <v>0</v>
      </c>
      <c r="U52" s="33">
        <v>0</v>
      </c>
      <c r="V52" s="33">
        <v>0</v>
      </c>
      <c r="W52" s="34">
        <f t="shared" si="8"/>
        <v>0</v>
      </c>
      <c r="X52" s="34">
        <f t="shared" si="9"/>
        <v>308.02410083364896</v>
      </c>
      <c r="Y52" s="28"/>
    </row>
    <row r="53" spans="1:25" ht="25.5" customHeight="1">
      <c r="A53" s="18">
        <v>47</v>
      </c>
      <c r="B53" s="26" t="s">
        <v>274</v>
      </c>
      <c r="C53" s="27">
        <v>2941</v>
      </c>
      <c r="D53" s="27">
        <v>90000</v>
      </c>
      <c r="E53" s="27" t="s">
        <v>9</v>
      </c>
      <c r="F53" s="27">
        <v>49300.2</v>
      </c>
      <c r="G53" s="28">
        <v>1826</v>
      </c>
      <c r="H53" s="27"/>
      <c r="I53" s="27" t="s">
        <v>376</v>
      </c>
      <c r="J53" s="35">
        <v>0</v>
      </c>
      <c r="K53" s="27">
        <v>0</v>
      </c>
      <c r="L53" s="35">
        <v>13210</v>
      </c>
      <c r="M53" s="33">
        <f t="shared" si="0"/>
        <v>10568</v>
      </c>
      <c r="N53" s="34">
        <f t="shared" si="1"/>
        <v>118.90875006216979</v>
      </c>
      <c r="O53" s="33">
        <f t="shared" si="2"/>
        <v>1321</v>
      </c>
      <c r="P53" s="34">
        <f t="shared" si="3"/>
        <v>0</v>
      </c>
      <c r="Q53" s="33">
        <f t="shared" si="4"/>
        <v>660.5</v>
      </c>
      <c r="R53" s="34">
        <f t="shared" si="5"/>
        <v>0</v>
      </c>
      <c r="S53" s="33">
        <f t="shared" si="6"/>
        <v>660.5</v>
      </c>
      <c r="T53" s="33">
        <f t="shared" si="7"/>
        <v>2</v>
      </c>
      <c r="U53" s="33">
        <v>2</v>
      </c>
      <c r="V53" s="33"/>
      <c r="W53" s="34">
        <f t="shared" si="8"/>
        <v>6.4754901960784315</v>
      </c>
      <c r="X53" s="34">
        <f t="shared" si="9"/>
        <v>125.38424025824821</v>
      </c>
      <c r="Y53" s="28"/>
    </row>
    <row r="54" spans="1:25" ht="39" customHeight="1">
      <c r="A54" s="18">
        <v>48</v>
      </c>
      <c r="B54" s="26" t="s">
        <v>278</v>
      </c>
      <c r="C54" s="27">
        <v>1491</v>
      </c>
      <c r="D54" s="27">
        <v>186676</v>
      </c>
      <c r="E54" s="27" t="s">
        <v>9</v>
      </c>
      <c r="F54" s="27">
        <v>23371</v>
      </c>
      <c r="G54" s="28">
        <v>849</v>
      </c>
      <c r="H54" s="27" t="s">
        <v>375</v>
      </c>
      <c r="I54" s="27" t="s">
        <v>376</v>
      </c>
      <c r="J54" s="27">
        <v>0</v>
      </c>
      <c r="K54" s="27">
        <v>1</v>
      </c>
      <c r="L54" s="35">
        <v>13210</v>
      </c>
      <c r="M54" s="33">
        <f t="shared" si="0"/>
        <v>10568</v>
      </c>
      <c r="N54" s="34">
        <f t="shared" si="1"/>
        <v>60.283218749641328</v>
      </c>
      <c r="O54" s="33">
        <f t="shared" si="2"/>
        <v>1321</v>
      </c>
      <c r="P54" s="34">
        <f t="shared" si="3"/>
        <v>0</v>
      </c>
      <c r="Q54" s="33">
        <f t="shared" si="4"/>
        <v>660.5</v>
      </c>
      <c r="R54" s="34">
        <f t="shared" si="5"/>
        <v>14.358695652173912</v>
      </c>
      <c r="S54" s="33">
        <f t="shared" si="6"/>
        <v>660.5</v>
      </c>
      <c r="T54" s="33">
        <f t="shared" si="7"/>
        <v>0</v>
      </c>
      <c r="U54" s="33">
        <v>0</v>
      </c>
      <c r="V54" s="33">
        <v>0</v>
      </c>
      <c r="W54" s="34">
        <f t="shared" si="8"/>
        <v>0</v>
      </c>
      <c r="X54" s="34">
        <f t="shared" si="9"/>
        <v>74.641914401815242</v>
      </c>
      <c r="Y54" s="28"/>
    </row>
    <row r="55" spans="1:25" ht="42.75" customHeight="1">
      <c r="A55" s="18">
        <v>49</v>
      </c>
      <c r="B55" s="26" t="s">
        <v>280</v>
      </c>
      <c r="C55" s="27">
        <v>6068</v>
      </c>
      <c r="D55" s="27">
        <v>350000</v>
      </c>
      <c r="E55" s="27" t="s">
        <v>9</v>
      </c>
      <c r="F55" s="27">
        <v>83200</v>
      </c>
      <c r="G55" s="28">
        <v>2550</v>
      </c>
      <c r="H55" s="27" t="s">
        <v>375</v>
      </c>
      <c r="I55" s="27" t="s">
        <v>376</v>
      </c>
      <c r="J55" s="35">
        <v>0</v>
      </c>
      <c r="K55" s="27">
        <v>2</v>
      </c>
      <c r="L55" s="35">
        <v>13210</v>
      </c>
      <c r="M55" s="33">
        <f t="shared" si="0"/>
        <v>10568</v>
      </c>
      <c r="N55" s="34">
        <f t="shared" si="1"/>
        <v>245.3377406927053</v>
      </c>
      <c r="O55" s="33">
        <f t="shared" si="2"/>
        <v>1321</v>
      </c>
      <c r="P55" s="34">
        <f t="shared" si="3"/>
        <v>0</v>
      </c>
      <c r="Q55" s="33">
        <f t="shared" si="4"/>
        <v>660.5</v>
      </c>
      <c r="R55" s="34">
        <f t="shared" si="5"/>
        <v>28.717391304347824</v>
      </c>
      <c r="S55" s="33">
        <f t="shared" si="6"/>
        <v>660.5</v>
      </c>
      <c r="T55" s="33">
        <f t="shared" si="7"/>
        <v>7</v>
      </c>
      <c r="U55" s="33">
        <v>0</v>
      </c>
      <c r="V55" s="33">
        <v>7</v>
      </c>
      <c r="W55" s="34">
        <f t="shared" si="8"/>
        <v>22.66421568627451</v>
      </c>
      <c r="X55" s="34">
        <f t="shared" si="9"/>
        <v>296.71934768332767</v>
      </c>
      <c r="Y55" s="28"/>
    </row>
    <row r="56" spans="1:25" ht="36" customHeight="1">
      <c r="A56" s="18">
        <v>50</v>
      </c>
      <c r="B56" s="26" t="s">
        <v>289</v>
      </c>
      <c r="C56" s="27">
        <v>8024</v>
      </c>
      <c r="D56" s="27">
        <v>61630</v>
      </c>
      <c r="E56" s="27" t="s">
        <v>9</v>
      </c>
      <c r="F56" s="27">
        <v>53416</v>
      </c>
      <c r="G56" s="28">
        <v>3095.85</v>
      </c>
      <c r="H56" s="27" t="s">
        <v>374</v>
      </c>
      <c r="I56" s="27" t="s">
        <v>376</v>
      </c>
      <c r="J56" s="27">
        <v>0</v>
      </c>
      <c r="K56" s="27">
        <v>0</v>
      </c>
      <c r="L56" s="35">
        <v>13210</v>
      </c>
      <c r="M56" s="33">
        <f t="shared" si="0"/>
        <v>10568</v>
      </c>
      <c r="N56" s="34">
        <f t="shared" si="1"/>
        <v>324.42156086326094</v>
      </c>
      <c r="O56" s="33">
        <f t="shared" si="2"/>
        <v>1321</v>
      </c>
      <c r="P56" s="34">
        <f t="shared" si="3"/>
        <v>0</v>
      </c>
      <c r="Q56" s="33">
        <f t="shared" si="4"/>
        <v>660.5</v>
      </c>
      <c r="R56" s="34">
        <f t="shared" si="5"/>
        <v>0</v>
      </c>
      <c r="S56" s="33">
        <f t="shared" si="6"/>
        <v>660.5</v>
      </c>
      <c r="T56" s="33">
        <f t="shared" si="7"/>
        <v>8</v>
      </c>
      <c r="U56" s="33">
        <v>2</v>
      </c>
      <c r="V56" s="33">
        <v>6</v>
      </c>
      <c r="W56" s="34">
        <f t="shared" si="8"/>
        <v>25.901960784313726</v>
      </c>
      <c r="X56" s="34">
        <f t="shared" si="9"/>
        <v>350.32352164757464</v>
      </c>
      <c r="Y56" s="28"/>
    </row>
    <row r="57" spans="1:25" ht="36.75" customHeight="1">
      <c r="A57" s="18">
        <v>51</v>
      </c>
      <c r="B57" s="26" t="s">
        <v>291</v>
      </c>
      <c r="C57" s="27">
        <v>3193</v>
      </c>
      <c r="D57" s="27">
        <v>54823</v>
      </c>
      <c r="E57" s="27" t="s">
        <v>9</v>
      </c>
      <c r="F57" s="27">
        <v>39447</v>
      </c>
      <c r="G57" s="28">
        <v>1248</v>
      </c>
      <c r="H57" s="27" t="s">
        <v>375</v>
      </c>
      <c r="I57" s="27" t="s">
        <v>376</v>
      </c>
      <c r="J57" s="35">
        <v>0</v>
      </c>
      <c r="K57" s="27">
        <v>1</v>
      </c>
      <c r="L57" s="35">
        <v>13210</v>
      </c>
      <c r="M57" s="33">
        <f t="shared" si="0"/>
        <v>10568</v>
      </c>
      <c r="N57" s="34">
        <f t="shared" si="1"/>
        <v>129.09746309027818</v>
      </c>
      <c r="O57" s="33">
        <f t="shared" si="2"/>
        <v>1321</v>
      </c>
      <c r="P57" s="34">
        <f t="shared" si="3"/>
        <v>0</v>
      </c>
      <c r="Q57" s="33">
        <f t="shared" si="4"/>
        <v>660.5</v>
      </c>
      <c r="R57" s="34">
        <f t="shared" si="5"/>
        <v>14.358695652173912</v>
      </c>
      <c r="S57" s="33">
        <f t="shared" si="6"/>
        <v>660.5</v>
      </c>
      <c r="T57" s="33">
        <f t="shared" si="7"/>
        <v>4</v>
      </c>
      <c r="U57" s="33">
        <v>2</v>
      </c>
      <c r="V57" s="33">
        <v>2</v>
      </c>
      <c r="W57" s="34">
        <f t="shared" si="8"/>
        <v>12.950980392156863</v>
      </c>
      <c r="X57" s="34">
        <f t="shared" si="9"/>
        <v>156.40713913460894</v>
      </c>
      <c r="Y57" s="28"/>
    </row>
    <row r="58" spans="1:25" ht="28.5">
      <c r="A58" s="18">
        <v>52</v>
      </c>
      <c r="B58" s="26" t="s">
        <v>295</v>
      </c>
      <c r="C58" s="27">
        <v>2036</v>
      </c>
      <c r="D58" s="27">
        <v>66666</v>
      </c>
      <c r="E58" s="27" t="s">
        <v>9</v>
      </c>
      <c r="F58" s="27">
        <v>47498.36</v>
      </c>
      <c r="G58" s="28">
        <v>1020</v>
      </c>
      <c r="H58" s="27"/>
      <c r="I58" s="27" t="s">
        <v>376</v>
      </c>
      <c r="J58" s="27">
        <v>0</v>
      </c>
      <c r="K58" s="27">
        <v>0</v>
      </c>
      <c r="L58" s="35">
        <v>13210</v>
      </c>
      <c r="M58" s="33">
        <f t="shared" si="0"/>
        <v>10568</v>
      </c>
      <c r="N58" s="34">
        <f t="shared" si="1"/>
        <v>82.318332242970982</v>
      </c>
      <c r="O58" s="33">
        <f t="shared" si="2"/>
        <v>1321</v>
      </c>
      <c r="P58" s="34">
        <f t="shared" si="3"/>
        <v>0</v>
      </c>
      <c r="Q58" s="33">
        <f t="shared" si="4"/>
        <v>660.5</v>
      </c>
      <c r="R58" s="34">
        <f t="shared" si="5"/>
        <v>0</v>
      </c>
      <c r="S58" s="33">
        <f t="shared" si="6"/>
        <v>660.5</v>
      </c>
      <c r="T58" s="33">
        <f t="shared" si="7"/>
        <v>5</v>
      </c>
      <c r="U58" s="33">
        <v>0</v>
      </c>
      <c r="V58" s="33">
        <v>5</v>
      </c>
      <c r="W58" s="34">
        <f t="shared" si="8"/>
        <v>16.188725490196077</v>
      </c>
      <c r="X58" s="34">
        <f t="shared" si="9"/>
        <v>98.507057733167059</v>
      </c>
      <c r="Y58" s="28"/>
    </row>
    <row r="59" spans="1:25" ht="40.5" customHeight="1">
      <c r="A59" s="18">
        <v>53</v>
      </c>
      <c r="B59" s="26" t="s">
        <v>296</v>
      </c>
      <c r="C59" s="27">
        <v>4540</v>
      </c>
      <c r="D59" s="27">
        <v>55094</v>
      </c>
      <c r="E59" s="27" t="s">
        <v>9</v>
      </c>
      <c r="F59" s="27">
        <v>47834</v>
      </c>
      <c r="G59" s="28">
        <v>1843</v>
      </c>
      <c r="H59" s="27" t="s">
        <v>375</v>
      </c>
      <c r="I59" s="27" t="s">
        <v>376</v>
      </c>
      <c r="J59" s="35">
        <v>0</v>
      </c>
      <c r="K59" s="27">
        <v>1</v>
      </c>
      <c r="L59" s="35">
        <v>13210</v>
      </c>
      <c r="M59" s="33">
        <f t="shared" si="0"/>
        <v>10568</v>
      </c>
      <c r="N59" s="34">
        <f t="shared" si="1"/>
        <v>183.55856010957186</v>
      </c>
      <c r="O59" s="33">
        <f t="shared" si="2"/>
        <v>1321</v>
      </c>
      <c r="P59" s="34">
        <f t="shared" si="3"/>
        <v>0</v>
      </c>
      <c r="Q59" s="33">
        <f t="shared" si="4"/>
        <v>660.5</v>
      </c>
      <c r="R59" s="34">
        <f t="shared" si="5"/>
        <v>14.358695652173912</v>
      </c>
      <c r="S59" s="33">
        <f t="shared" si="6"/>
        <v>660.5</v>
      </c>
      <c r="T59" s="33">
        <f t="shared" si="7"/>
        <v>4</v>
      </c>
      <c r="U59" s="33">
        <v>0</v>
      </c>
      <c r="V59" s="33">
        <v>4</v>
      </c>
      <c r="W59" s="34">
        <f t="shared" si="8"/>
        <v>12.950980392156863</v>
      </c>
      <c r="X59" s="34">
        <f t="shared" si="9"/>
        <v>210.86823615390261</v>
      </c>
      <c r="Y59" s="28"/>
    </row>
    <row r="60" spans="1:25" ht="39" customHeight="1">
      <c r="A60" s="18">
        <v>54</v>
      </c>
      <c r="B60" s="26" t="s">
        <v>298</v>
      </c>
      <c r="C60" s="27">
        <v>3247</v>
      </c>
      <c r="D60" s="27">
        <v>314029</v>
      </c>
      <c r="E60" s="27" t="s">
        <v>9</v>
      </c>
      <c r="F60" s="27">
        <v>34429.810000000005</v>
      </c>
      <c r="G60" s="28">
        <v>1067.75</v>
      </c>
      <c r="H60" s="27"/>
      <c r="I60" s="27">
        <v>0</v>
      </c>
      <c r="J60" s="27">
        <v>0</v>
      </c>
      <c r="K60" s="27">
        <v>0</v>
      </c>
      <c r="L60" s="35">
        <v>13210</v>
      </c>
      <c r="M60" s="33">
        <f t="shared" si="0"/>
        <v>10568</v>
      </c>
      <c r="N60" s="34">
        <f t="shared" si="1"/>
        <v>131.28075873915856</v>
      </c>
      <c r="O60" s="33">
        <f t="shared" si="2"/>
        <v>1321</v>
      </c>
      <c r="P60" s="34">
        <f t="shared" si="3"/>
        <v>0</v>
      </c>
      <c r="Q60" s="33">
        <f t="shared" si="4"/>
        <v>660.5</v>
      </c>
      <c r="R60" s="34">
        <f t="shared" si="5"/>
        <v>0</v>
      </c>
      <c r="S60" s="33">
        <f t="shared" si="6"/>
        <v>660.5</v>
      </c>
      <c r="T60" s="33">
        <f t="shared" si="7"/>
        <v>6</v>
      </c>
      <c r="U60" s="33">
        <v>0</v>
      </c>
      <c r="V60" s="33">
        <v>6</v>
      </c>
      <c r="W60" s="34">
        <f t="shared" si="8"/>
        <v>19.426470588235293</v>
      </c>
      <c r="X60" s="34">
        <f t="shared" si="9"/>
        <v>150.70722932739386</v>
      </c>
      <c r="Y60" s="28"/>
    </row>
    <row r="61" spans="1:25" ht="32.25" customHeight="1">
      <c r="A61" s="18">
        <v>55</v>
      </c>
      <c r="B61" s="26" t="s">
        <v>312</v>
      </c>
      <c r="C61" s="27">
        <v>4159</v>
      </c>
      <c r="D61" s="27">
        <v>87340</v>
      </c>
      <c r="E61" s="27" t="s">
        <v>9</v>
      </c>
      <c r="F61" s="27">
        <v>49084</v>
      </c>
      <c r="G61" s="28">
        <v>3560</v>
      </c>
      <c r="H61" s="27" t="s">
        <v>375</v>
      </c>
      <c r="I61" s="27">
        <v>0</v>
      </c>
      <c r="J61" s="35">
        <v>0</v>
      </c>
      <c r="K61" s="27">
        <v>2</v>
      </c>
      <c r="L61" s="35">
        <v>13210</v>
      </c>
      <c r="M61" s="33">
        <f t="shared" si="0"/>
        <v>10568</v>
      </c>
      <c r="N61" s="34">
        <f t="shared" si="1"/>
        <v>168.15419636469369</v>
      </c>
      <c r="O61" s="33">
        <f t="shared" si="2"/>
        <v>1321</v>
      </c>
      <c r="P61" s="34">
        <f t="shared" si="3"/>
        <v>0</v>
      </c>
      <c r="Q61" s="33">
        <f t="shared" si="4"/>
        <v>660.5</v>
      </c>
      <c r="R61" s="34">
        <f t="shared" si="5"/>
        <v>28.717391304347824</v>
      </c>
      <c r="S61" s="33">
        <f t="shared" si="6"/>
        <v>660.5</v>
      </c>
      <c r="T61" s="33">
        <f t="shared" si="7"/>
        <v>7</v>
      </c>
      <c r="U61" s="33">
        <v>1</v>
      </c>
      <c r="V61" s="33">
        <v>6</v>
      </c>
      <c r="W61" s="34">
        <f t="shared" si="8"/>
        <v>22.66421568627451</v>
      </c>
      <c r="X61" s="34">
        <f t="shared" si="9"/>
        <v>219.53580335531601</v>
      </c>
      <c r="Y61" s="28"/>
    </row>
    <row r="62" spans="1:25" ht="26.25" customHeight="1">
      <c r="A62" s="18">
        <v>56</v>
      </c>
      <c r="B62" s="26" t="s">
        <v>314</v>
      </c>
      <c r="C62" s="27">
        <v>4280</v>
      </c>
      <c r="D62" s="27">
        <v>55880</v>
      </c>
      <c r="E62" s="27" t="s">
        <v>9</v>
      </c>
      <c r="F62" s="27">
        <v>44021.470000000008</v>
      </c>
      <c r="G62" s="28">
        <v>2260.19</v>
      </c>
      <c r="H62" s="27" t="s">
        <v>375</v>
      </c>
      <c r="I62" s="27">
        <v>0</v>
      </c>
      <c r="J62" s="27">
        <v>0</v>
      </c>
      <c r="K62" s="27">
        <v>2</v>
      </c>
      <c r="L62" s="35">
        <v>13210</v>
      </c>
      <c r="M62" s="33">
        <f t="shared" si="0"/>
        <v>10568</v>
      </c>
      <c r="N62" s="34">
        <f t="shared" si="1"/>
        <v>173.04639587422193</v>
      </c>
      <c r="O62" s="33">
        <f t="shared" si="2"/>
        <v>1321</v>
      </c>
      <c r="P62" s="34">
        <f t="shared" si="3"/>
        <v>0</v>
      </c>
      <c r="Q62" s="33">
        <f t="shared" si="4"/>
        <v>660.5</v>
      </c>
      <c r="R62" s="34">
        <f t="shared" si="5"/>
        <v>28.717391304347824</v>
      </c>
      <c r="S62" s="33">
        <f t="shared" si="6"/>
        <v>660.5</v>
      </c>
      <c r="T62" s="33">
        <f t="shared" si="7"/>
        <v>12</v>
      </c>
      <c r="U62" s="33">
        <v>3</v>
      </c>
      <c r="V62" s="33">
        <v>9</v>
      </c>
      <c r="W62" s="34">
        <f t="shared" si="8"/>
        <v>38.852941176470587</v>
      </c>
      <c r="X62" s="34">
        <f t="shared" si="9"/>
        <v>240.61672835504032</v>
      </c>
      <c r="Y62" s="28"/>
    </row>
    <row r="63" spans="1:25" ht="42" customHeight="1">
      <c r="A63" s="18">
        <v>57</v>
      </c>
      <c r="B63" s="26" t="s">
        <v>316</v>
      </c>
      <c r="C63" s="27">
        <v>7024</v>
      </c>
      <c r="D63" s="27">
        <v>93057</v>
      </c>
      <c r="E63" s="27" t="s">
        <v>9</v>
      </c>
      <c r="F63" s="27">
        <v>68450</v>
      </c>
      <c r="G63" s="28">
        <v>2359</v>
      </c>
      <c r="H63" s="27" t="s">
        <v>374</v>
      </c>
      <c r="I63" s="27">
        <v>0</v>
      </c>
      <c r="J63" s="35">
        <v>0</v>
      </c>
      <c r="K63" s="27">
        <v>3</v>
      </c>
      <c r="L63" s="35">
        <v>13210</v>
      </c>
      <c r="M63" s="33">
        <f t="shared" si="0"/>
        <v>10568</v>
      </c>
      <c r="N63" s="34">
        <f t="shared" si="1"/>
        <v>283.99015995806889</v>
      </c>
      <c r="O63" s="33">
        <f t="shared" si="2"/>
        <v>1321</v>
      </c>
      <c r="P63" s="34">
        <f t="shared" si="3"/>
        <v>0</v>
      </c>
      <c r="Q63" s="33">
        <f t="shared" si="4"/>
        <v>660.5</v>
      </c>
      <c r="R63" s="34">
        <f t="shared" si="5"/>
        <v>43.076086956521742</v>
      </c>
      <c r="S63" s="33">
        <f t="shared" si="6"/>
        <v>660.5</v>
      </c>
      <c r="T63" s="33">
        <f t="shared" si="7"/>
        <v>5</v>
      </c>
      <c r="U63" s="33">
        <v>0</v>
      </c>
      <c r="V63" s="33">
        <v>5</v>
      </c>
      <c r="W63" s="34">
        <f t="shared" si="8"/>
        <v>16.188725490196077</v>
      </c>
      <c r="X63" s="34">
        <f t="shared" si="9"/>
        <v>343.25497240478671</v>
      </c>
      <c r="Y63" s="28"/>
    </row>
    <row r="64" spans="1:25" ht="51" customHeight="1">
      <c r="A64" s="18">
        <v>58</v>
      </c>
      <c r="B64" s="26" t="s">
        <v>320</v>
      </c>
      <c r="C64" s="27">
        <v>5298</v>
      </c>
      <c r="D64" s="27">
        <v>68740</v>
      </c>
      <c r="E64" s="27" t="s">
        <v>9</v>
      </c>
      <c r="F64" s="27">
        <v>10348</v>
      </c>
      <c r="G64" s="28">
        <v>250</v>
      </c>
      <c r="H64" s="27"/>
      <c r="I64" s="27">
        <v>0</v>
      </c>
      <c r="J64" s="27">
        <v>0</v>
      </c>
      <c r="K64" s="27">
        <v>0</v>
      </c>
      <c r="L64" s="35">
        <v>13210</v>
      </c>
      <c r="M64" s="33">
        <f t="shared" si="0"/>
        <v>10568</v>
      </c>
      <c r="N64" s="34">
        <f t="shared" si="1"/>
        <v>214.20556199570743</v>
      </c>
      <c r="O64" s="33">
        <f t="shared" si="2"/>
        <v>1321</v>
      </c>
      <c r="P64" s="34">
        <f t="shared" si="3"/>
        <v>0</v>
      </c>
      <c r="Q64" s="33">
        <f t="shared" si="4"/>
        <v>660.5</v>
      </c>
      <c r="R64" s="34">
        <f t="shared" si="5"/>
        <v>0</v>
      </c>
      <c r="S64" s="33">
        <f t="shared" si="6"/>
        <v>660.5</v>
      </c>
      <c r="T64" s="33">
        <f t="shared" si="7"/>
        <v>0</v>
      </c>
      <c r="U64" s="33">
        <v>0</v>
      </c>
      <c r="V64" s="33">
        <v>0</v>
      </c>
      <c r="W64" s="34">
        <f t="shared" si="8"/>
        <v>0</v>
      </c>
      <c r="X64" s="34">
        <f t="shared" si="9"/>
        <v>214.20556199570743</v>
      </c>
      <c r="Y64" s="28"/>
    </row>
    <row r="65" spans="1:25" ht="57" customHeight="1">
      <c r="A65" s="18">
        <v>59</v>
      </c>
      <c r="B65" s="26" t="s">
        <v>321</v>
      </c>
      <c r="C65" s="27">
        <v>2706</v>
      </c>
      <c r="D65" s="27">
        <v>79920</v>
      </c>
      <c r="E65" s="27" t="s">
        <v>9</v>
      </c>
      <c r="F65" s="27">
        <v>27457</v>
      </c>
      <c r="G65" s="28">
        <v>1103</v>
      </c>
      <c r="H65" s="27"/>
      <c r="I65" s="27">
        <v>0</v>
      </c>
      <c r="J65" s="35">
        <v>0</v>
      </c>
      <c r="K65" s="27">
        <v>0</v>
      </c>
      <c r="L65" s="35">
        <v>13210</v>
      </c>
      <c r="M65" s="33">
        <f t="shared" si="0"/>
        <v>10568</v>
      </c>
      <c r="N65" s="34">
        <f t="shared" si="1"/>
        <v>109.40737084944965</v>
      </c>
      <c r="O65" s="33">
        <f t="shared" si="2"/>
        <v>1321</v>
      </c>
      <c r="P65" s="34">
        <f t="shared" si="3"/>
        <v>0</v>
      </c>
      <c r="Q65" s="33">
        <f t="shared" si="4"/>
        <v>660.5</v>
      </c>
      <c r="R65" s="34">
        <f t="shared" si="5"/>
        <v>0</v>
      </c>
      <c r="S65" s="33">
        <f t="shared" si="6"/>
        <v>660.5</v>
      </c>
      <c r="T65" s="33">
        <f t="shared" si="7"/>
        <v>0</v>
      </c>
      <c r="U65" s="33">
        <v>0</v>
      </c>
      <c r="V65" s="33">
        <v>0</v>
      </c>
      <c r="W65" s="34">
        <f t="shared" si="8"/>
        <v>0</v>
      </c>
      <c r="X65" s="34">
        <f t="shared" si="9"/>
        <v>109.40737084944965</v>
      </c>
      <c r="Y65" s="28"/>
    </row>
    <row r="66" spans="1:25" ht="35.25" customHeight="1">
      <c r="A66" s="18">
        <v>60</v>
      </c>
      <c r="B66" s="26" t="s">
        <v>324</v>
      </c>
      <c r="C66" s="27">
        <v>6036</v>
      </c>
      <c r="D66" s="27">
        <v>70000</v>
      </c>
      <c r="E66" s="27" t="s">
        <v>9</v>
      </c>
      <c r="F66" s="27">
        <v>35820</v>
      </c>
      <c r="G66" s="28">
        <v>520</v>
      </c>
      <c r="H66" s="27"/>
      <c r="I66" s="27">
        <v>100</v>
      </c>
      <c r="J66" s="27">
        <v>1</v>
      </c>
      <c r="K66" s="27">
        <v>0</v>
      </c>
      <c r="L66" s="35">
        <v>13210</v>
      </c>
      <c r="M66" s="33">
        <f t="shared" si="0"/>
        <v>10568</v>
      </c>
      <c r="N66" s="34">
        <f t="shared" si="1"/>
        <v>244.04393586373914</v>
      </c>
      <c r="O66" s="33">
        <f t="shared" si="2"/>
        <v>1321</v>
      </c>
      <c r="P66" s="34">
        <f t="shared" si="3"/>
        <v>220.16666666666666</v>
      </c>
      <c r="Q66" s="33">
        <f t="shared" si="4"/>
        <v>660.5</v>
      </c>
      <c r="R66" s="34">
        <f t="shared" si="5"/>
        <v>0</v>
      </c>
      <c r="S66" s="33">
        <f t="shared" si="6"/>
        <v>660.5</v>
      </c>
      <c r="T66" s="33">
        <f t="shared" ref="T66:T76" si="10">U66+V66</f>
        <v>0</v>
      </c>
      <c r="U66" s="33">
        <v>0</v>
      </c>
      <c r="V66" s="33">
        <v>0</v>
      </c>
      <c r="W66" s="34">
        <f t="shared" si="8"/>
        <v>0</v>
      </c>
      <c r="X66" s="34">
        <f t="shared" si="9"/>
        <v>464.21060253040582</v>
      </c>
      <c r="Y66" s="28"/>
    </row>
    <row r="67" spans="1:25" ht="43.5" customHeight="1">
      <c r="A67" s="18">
        <v>61</v>
      </c>
      <c r="B67" s="26" t="s">
        <v>327</v>
      </c>
      <c r="C67" s="27">
        <v>10032</v>
      </c>
      <c r="D67" s="27">
        <v>173000</v>
      </c>
      <c r="E67" s="27" t="s">
        <v>9</v>
      </c>
      <c r="F67" s="27">
        <v>62800</v>
      </c>
      <c r="G67" s="28">
        <v>900</v>
      </c>
      <c r="H67" s="27"/>
      <c r="I67" s="27">
        <v>100</v>
      </c>
      <c r="J67" s="27">
        <v>1</v>
      </c>
      <c r="K67" s="27">
        <v>0</v>
      </c>
      <c r="L67" s="35">
        <v>13210</v>
      </c>
      <c r="M67" s="33">
        <f t="shared" si="0"/>
        <v>10568</v>
      </c>
      <c r="N67" s="34">
        <f t="shared" si="1"/>
        <v>405.60781388088651</v>
      </c>
      <c r="O67" s="33">
        <f t="shared" si="2"/>
        <v>1321</v>
      </c>
      <c r="P67" s="34">
        <f t="shared" si="3"/>
        <v>220.16666666666666</v>
      </c>
      <c r="Q67" s="33">
        <f t="shared" si="4"/>
        <v>660.5</v>
      </c>
      <c r="R67" s="34">
        <f t="shared" si="5"/>
        <v>0</v>
      </c>
      <c r="S67" s="33">
        <f t="shared" si="6"/>
        <v>660.5</v>
      </c>
      <c r="T67" s="33">
        <f t="shared" si="10"/>
        <v>0</v>
      </c>
      <c r="U67" s="33">
        <v>0</v>
      </c>
      <c r="V67" s="33">
        <v>0</v>
      </c>
      <c r="W67" s="34">
        <f t="shared" si="8"/>
        <v>0</v>
      </c>
      <c r="X67" s="34">
        <f t="shared" si="9"/>
        <v>625.77448054755314</v>
      </c>
      <c r="Y67" s="28"/>
    </row>
    <row r="68" spans="1:25" ht="53.25" customHeight="1">
      <c r="A68" s="18">
        <v>62</v>
      </c>
      <c r="B68" s="26" t="s">
        <v>330</v>
      </c>
      <c r="C68" s="27">
        <v>4356</v>
      </c>
      <c r="D68" s="27">
        <v>84000</v>
      </c>
      <c r="E68" s="27" t="s">
        <v>9</v>
      </c>
      <c r="F68" s="27">
        <v>47360</v>
      </c>
      <c r="G68" s="28">
        <v>1261</v>
      </c>
      <c r="H68" s="27"/>
      <c r="I68" s="27">
        <v>0</v>
      </c>
      <c r="J68" s="27">
        <v>0</v>
      </c>
      <c r="K68" s="27">
        <v>0</v>
      </c>
      <c r="L68" s="35">
        <v>13210</v>
      </c>
      <c r="M68" s="33">
        <f t="shared" si="0"/>
        <v>10568</v>
      </c>
      <c r="N68" s="34">
        <f t="shared" si="1"/>
        <v>176.11918234301652</v>
      </c>
      <c r="O68" s="33">
        <f t="shared" si="2"/>
        <v>1321</v>
      </c>
      <c r="P68" s="34">
        <f t="shared" si="3"/>
        <v>0</v>
      </c>
      <c r="Q68" s="33">
        <f t="shared" si="4"/>
        <v>660.5</v>
      </c>
      <c r="R68" s="34">
        <f t="shared" si="5"/>
        <v>0</v>
      </c>
      <c r="S68" s="33">
        <f t="shared" si="6"/>
        <v>660.5</v>
      </c>
      <c r="T68" s="33">
        <f t="shared" si="10"/>
        <v>0</v>
      </c>
      <c r="U68" s="33">
        <v>0</v>
      </c>
      <c r="V68" s="33">
        <v>0</v>
      </c>
      <c r="W68" s="34">
        <f t="shared" si="8"/>
        <v>0</v>
      </c>
      <c r="X68" s="34">
        <f t="shared" si="9"/>
        <v>176.11918234301652</v>
      </c>
      <c r="Y68" s="28"/>
    </row>
    <row r="69" spans="1:25" ht="47.25" customHeight="1">
      <c r="A69" s="18">
        <v>63</v>
      </c>
      <c r="B69" s="26" t="s">
        <v>335</v>
      </c>
      <c r="C69" s="27">
        <v>4595</v>
      </c>
      <c r="D69" s="27">
        <v>362167</v>
      </c>
      <c r="E69" s="27" t="s">
        <v>9</v>
      </c>
      <c r="F69" s="27">
        <v>55622</v>
      </c>
      <c r="G69" s="28">
        <v>7694</v>
      </c>
      <c r="H69" s="27" t="s">
        <v>375</v>
      </c>
      <c r="I69" s="27" t="s">
        <v>376</v>
      </c>
      <c r="J69" s="27">
        <v>0</v>
      </c>
      <c r="K69" s="27">
        <v>1</v>
      </c>
      <c r="L69" s="35">
        <v>13210</v>
      </c>
      <c r="M69" s="33">
        <f t="shared" ref="M69:M76" si="11">L69*0.8</f>
        <v>10568</v>
      </c>
      <c r="N69" s="34">
        <f t="shared" si="1"/>
        <v>185.78228715935742</v>
      </c>
      <c r="O69" s="33">
        <f t="shared" ref="O69:O76" si="12">L69*0.1</f>
        <v>1321</v>
      </c>
      <c r="P69" s="34">
        <f t="shared" ref="P69:P76" si="13">J69*O69/6</f>
        <v>0</v>
      </c>
      <c r="Q69" s="33">
        <f t="shared" ref="Q69:Q76" si="14">L69*0.05</f>
        <v>660.5</v>
      </c>
      <c r="R69" s="34">
        <f t="shared" si="5"/>
        <v>14.358695652173912</v>
      </c>
      <c r="S69" s="33">
        <f t="shared" ref="S69:S76" si="15">L69*0.05</f>
        <v>660.5</v>
      </c>
      <c r="T69" s="33">
        <f t="shared" si="10"/>
        <v>2</v>
      </c>
      <c r="U69" s="33">
        <v>0</v>
      </c>
      <c r="V69" s="33">
        <v>2</v>
      </c>
      <c r="W69" s="34">
        <f t="shared" si="8"/>
        <v>6.4754901960784315</v>
      </c>
      <c r="X69" s="34">
        <f t="shared" si="9"/>
        <v>206.61647300760976</v>
      </c>
      <c r="Y69" s="28"/>
    </row>
    <row r="70" spans="1:25" ht="35.25" customHeight="1">
      <c r="A70" s="18">
        <v>64</v>
      </c>
      <c r="B70" s="26" t="s">
        <v>339</v>
      </c>
      <c r="C70" s="27">
        <v>2732</v>
      </c>
      <c r="D70" s="27">
        <v>102380</v>
      </c>
      <c r="E70" s="27" t="s">
        <v>9</v>
      </c>
      <c r="F70" s="27">
        <v>29498</v>
      </c>
      <c r="G70" s="28">
        <v>752</v>
      </c>
      <c r="H70" s="27" t="s">
        <v>374</v>
      </c>
      <c r="I70" s="27" t="s">
        <v>376</v>
      </c>
      <c r="J70" s="27">
        <v>0</v>
      </c>
      <c r="K70" s="27">
        <v>1</v>
      </c>
      <c r="L70" s="35">
        <v>13210</v>
      </c>
      <c r="M70" s="33">
        <f t="shared" si="11"/>
        <v>10568</v>
      </c>
      <c r="N70" s="34">
        <f t="shared" si="1"/>
        <v>110.45858727298464</v>
      </c>
      <c r="O70" s="33">
        <f t="shared" si="12"/>
        <v>1321</v>
      </c>
      <c r="P70" s="34">
        <f t="shared" si="13"/>
        <v>0</v>
      </c>
      <c r="Q70" s="33">
        <f t="shared" si="14"/>
        <v>660.5</v>
      </c>
      <c r="R70" s="34">
        <f t="shared" si="5"/>
        <v>14.358695652173912</v>
      </c>
      <c r="S70" s="33">
        <f t="shared" si="15"/>
        <v>660.5</v>
      </c>
      <c r="T70" s="33">
        <f t="shared" si="10"/>
        <v>0</v>
      </c>
      <c r="U70" s="33">
        <v>0</v>
      </c>
      <c r="V70" s="33">
        <v>0</v>
      </c>
      <c r="W70" s="34">
        <f t="shared" si="8"/>
        <v>0</v>
      </c>
      <c r="X70" s="34">
        <f t="shared" si="9"/>
        <v>124.81728292515855</v>
      </c>
      <c r="Y70" s="28"/>
    </row>
    <row r="71" spans="1:25" ht="48.75" customHeight="1">
      <c r="A71" s="18">
        <v>65</v>
      </c>
      <c r="B71" s="26" t="s">
        <v>344</v>
      </c>
      <c r="C71" s="27">
        <v>2321</v>
      </c>
      <c r="D71" s="27">
        <v>157341</v>
      </c>
      <c r="E71" s="27" t="s">
        <v>9</v>
      </c>
      <c r="F71" s="27">
        <v>49286</v>
      </c>
      <c r="G71" s="28">
        <v>1609</v>
      </c>
      <c r="H71" s="27" t="s">
        <v>375</v>
      </c>
      <c r="I71" s="27" t="s">
        <v>376</v>
      </c>
      <c r="J71" s="27">
        <v>0</v>
      </c>
      <c r="K71" s="27">
        <v>1</v>
      </c>
      <c r="L71" s="35">
        <v>13210</v>
      </c>
      <c r="M71" s="33">
        <f t="shared" si="11"/>
        <v>10568</v>
      </c>
      <c r="N71" s="34">
        <f t="shared" si="1"/>
        <v>93.841281500950714</v>
      </c>
      <c r="O71" s="33">
        <f t="shared" si="12"/>
        <v>1321</v>
      </c>
      <c r="P71" s="34">
        <f t="shared" si="13"/>
        <v>0</v>
      </c>
      <c r="Q71" s="33">
        <f t="shared" si="14"/>
        <v>660.5</v>
      </c>
      <c r="R71" s="34">
        <f t="shared" si="5"/>
        <v>14.358695652173912</v>
      </c>
      <c r="S71" s="33">
        <f t="shared" si="15"/>
        <v>660.5</v>
      </c>
      <c r="T71" s="33">
        <f t="shared" si="10"/>
        <v>0</v>
      </c>
      <c r="U71" s="33">
        <v>0</v>
      </c>
      <c r="V71" s="33">
        <v>0</v>
      </c>
      <c r="W71" s="34">
        <f t="shared" si="8"/>
        <v>0</v>
      </c>
      <c r="X71" s="34">
        <f t="shared" si="9"/>
        <v>108.19997715312462</v>
      </c>
      <c r="Y71" s="28"/>
    </row>
    <row r="72" spans="1:25" ht="45.75" customHeight="1">
      <c r="A72" s="18">
        <v>66</v>
      </c>
      <c r="B72" s="26" t="s">
        <v>345</v>
      </c>
      <c r="C72" s="27">
        <v>4077</v>
      </c>
      <c r="D72" s="27">
        <v>40000</v>
      </c>
      <c r="E72" s="27" t="s">
        <v>9</v>
      </c>
      <c r="F72" s="27">
        <v>0</v>
      </c>
      <c r="G72" s="28">
        <v>1448.8</v>
      </c>
      <c r="H72" s="27"/>
      <c r="I72" s="27" t="s">
        <v>376</v>
      </c>
      <c r="J72" s="27">
        <v>0</v>
      </c>
      <c r="K72" s="27">
        <v>0</v>
      </c>
      <c r="L72" s="35">
        <v>13210</v>
      </c>
      <c r="M72" s="33">
        <f t="shared" si="11"/>
        <v>10568</v>
      </c>
      <c r="N72" s="34">
        <f>C72*M72/261381</f>
        <v>164.83882149046795</v>
      </c>
      <c r="O72" s="33">
        <f t="shared" si="12"/>
        <v>1321</v>
      </c>
      <c r="P72" s="34">
        <f t="shared" si="13"/>
        <v>0</v>
      </c>
      <c r="Q72" s="33">
        <f t="shared" si="14"/>
        <v>660.5</v>
      </c>
      <c r="R72" s="34">
        <f>K72*Q72/46</f>
        <v>0</v>
      </c>
      <c r="S72" s="33">
        <f t="shared" si="15"/>
        <v>660.5</v>
      </c>
      <c r="T72" s="33">
        <f t="shared" si="10"/>
        <v>1</v>
      </c>
      <c r="U72" s="33">
        <v>0</v>
      </c>
      <c r="V72" s="33">
        <v>1</v>
      </c>
      <c r="W72" s="34">
        <f>S72*T72/204</f>
        <v>3.2377450980392157</v>
      </c>
      <c r="X72" s="34">
        <f>N72+P72+R72+W72</f>
        <v>168.07656658850718</v>
      </c>
      <c r="Y72" s="28"/>
    </row>
    <row r="73" spans="1:25" ht="47.25" customHeight="1">
      <c r="A73" s="18">
        <v>67</v>
      </c>
      <c r="B73" s="26" t="s">
        <v>348</v>
      </c>
      <c r="C73" s="27">
        <v>2701</v>
      </c>
      <c r="D73" s="27">
        <v>40000</v>
      </c>
      <c r="E73" s="27" t="s">
        <v>9</v>
      </c>
      <c r="F73" s="27">
        <v>22500</v>
      </c>
      <c r="G73" s="28">
        <v>973</v>
      </c>
      <c r="H73" s="27"/>
      <c r="I73" s="27" t="s">
        <v>376</v>
      </c>
      <c r="J73" s="27">
        <v>0</v>
      </c>
      <c r="K73" s="27">
        <v>0</v>
      </c>
      <c r="L73" s="35">
        <v>13210</v>
      </c>
      <c r="M73" s="33">
        <f t="shared" si="11"/>
        <v>10568</v>
      </c>
      <c r="N73" s="34">
        <f>C73*M73/261381</f>
        <v>109.20521384492369</v>
      </c>
      <c r="O73" s="33">
        <f t="shared" si="12"/>
        <v>1321</v>
      </c>
      <c r="P73" s="34">
        <f t="shared" si="13"/>
        <v>0</v>
      </c>
      <c r="Q73" s="33">
        <f t="shared" si="14"/>
        <v>660.5</v>
      </c>
      <c r="R73" s="34">
        <f>K73*Q73/46</f>
        <v>0</v>
      </c>
      <c r="S73" s="33">
        <f t="shared" si="15"/>
        <v>660.5</v>
      </c>
      <c r="T73" s="33">
        <f t="shared" si="10"/>
        <v>0</v>
      </c>
      <c r="U73" s="33">
        <v>0</v>
      </c>
      <c r="V73" s="33">
        <v>0</v>
      </c>
      <c r="W73" s="34">
        <f>S73*T73/204</f>
        <v>0</v>
      </c>
      <c r="X73" s="34">
        <f>N73+P73+R73+W73</f>
        <v>109.20521384492369</v>
      </c>
      <c r="Y73" s="28"/>
    </row>
    <row r="74" spans="1:25" ht="54" customHeight="1">
      <c r="A74" s="18">
        <v>68</v>
      </c>
      <c r="B74" s="26" t="s">
        <v>352</v>
      </c>
      <c r="C74" s="27">
        <v>2428</v>
      </c>
      <c r="D74" s="27">
        <v>48266</v>
      </c>
      <c r="E74" s="27" t="s">
        <v>9</v>
      </c>
      <c r="F74" s="27">
        <v>29684.799999999999</v>
      </c>
      <c r="G74" s="28">
        <v>1425.43</v>
      </c>
      <c r="H74" s="27" t="s">
        <v>374</v>
      </c>
      <c r="I74" s="27" t="s">
        <v>435</v>
      </c>
      <c r="J74" s="27">
        <v>1</v>
      </c>
      <c r="K74" s="27">
        <v>1</v>
      </c>
      <c r="L74" s="35">
        <v>13210</v>
      </c>
      <c r="M74" s="33">
        <f t="shared" si="11"/>
        <v>10568</v>
      </c>
      <c r="N74" s="34">
        <f>C74*M74/261381</f>
        <v>98.167441397806272</v>
      </c>
      <c r="O74" s="33">
        <f t="shared" si="12"/>
        <v>1321</v>
      </c>
      <c r="P74" s="34">
        <f t="shared" si="13"/>
        <v>220.16666666666666</v>
      </c>
      <c r="Q74" s="33">
        <f t="shared" si="14"/>
        <v>660.5</v>
      </c>
      <c r="R74" s="34">
        <f>K74*Q74/46</f>
        <v>14.358695652173912</v>
      </c>
      <c r="S74" s="33">
        <f t="shared" si="15"/>
        <v>660.5</v>
      </c>
      <c r="T74" s="33">
        <f t="shared" si="10"/>
        <v>3</v>
      </c>
      <c r="U74" s="33">
        <v>1</v>
      </c>
      <c r="V74" s="33">
        <v>2</v>
      </c>
      <c r="W74" s="34">
        <f>S74*T74/204</f>
        <v>9.7132352941176467</v>
      </c>
      <c r="X74" s="34">
        <f>N74+P74+R74+W74</f>
        <v>342.40603901076452</v>
      </c>
      <c r="Y74" s="28"/>
    </row>
    <row r="75" spans="1:25" ht="46.5" customHeight="1">
      <c r="A75" s="18">
        <v>69</v>
      </c>
      <c r="B75" s="26" t="s">
        <v>353</v>
      </c>
      <c r="C75" s="27">
        <v>1277</v>
      </c>
      <c r="D75" s="27">
        <v>104667.19</v>
      </c>
      <c r="E75" s="27" t="s">
        <v>9</v>
      </c>
      <c r="F75" s="27">
        <v>29498</v>
      </c>
      <c r="G75" s="28">
        <v>527.66</v>
      </c>
      <c r="H75" s="27" t="s">
        <v>375</v>
      </c>
      <c r="I75" s="27" t="s">
        <v>435</v>
      </c>
      <c r="J75" s="27">
        <v>1</v>
      </c>
      <c r="K75" s="27">
        <v>1</v>
      </c>
      <c r="L75" s="35">
        <v>13210</v>
      </c>
      <c r="M75" s="33">
        <f t="shared" si="11"/>
        <v>10568</v>
      </c>
      <c r="N75" s="34">
        <f>C75*M75/261381</f>
        <v>51.630898955930235</v>
      </c>
      <c r="O75" s="33">
        <f t="shared" si="12"/>
        <v>1321</v>
      </c>
      <c r="P75" s="34">
        <f t="shared" si="13"/>
        <v>220.16666666666666</v>
      </c>
      <c r="Q75" s="33">
        <f t="shared" si="14"/>
        <v>660.5</v>
      </c>
      <c r="R75" s="34">
        <f>K75*Q75/46</f>
        <v>14.358695652173912</v>
      </c>
      <c r="S75" s="33">
        <f t="shared" si="15"/>
        <v>660.5</v>
      </c>
      <c r="T75" s="33">
        <f t="shared" si="10"/>
        <v>2</v>
      </c>
      <c r="U75" s="33">
        <v>0</v>
      </c>
      <c r="V75" s="33">
        <v>2</v>
      </c>
      <c r="W75" s="34">
        <f>S75*T75/204</f>
        <v>6.4754901960784315</v>
      </c>
      <c r="X75" s="34">
        <f>N75+P75+R75+W75</f>
        <v>292.63175147084928</v>
      </c>
      <c r="Y75" s="28"/>
    </row>
    <row r="76" spans="1:25" ht="46.5" customHeight="1">
      <c r="A76" s="18">
        <v>70</v>
      </c>
      <c r="B76" s="26" t="s">
        <v>358</v>
      </c>
      <c r="C76" s="27">
        <v>1586</v>
      </c>
      <c r="D76" s="27">
        <v>106773</v>
      </c>
      <c r="E76" s="27" t="s">
        <v>9</v>
      </c>
      <c r="F76" s="27">
        <v>19679</v>
      </c>
      <c r="G76" s="28">
        <v>732.65</v>
      </c>
      <c r="H76" s="27"/>
      <c r="I76" s="27" t="s">
        <v>435</v>
      </c>
      <c r="J76" s="27">
        <v>1</v>
      </c>
      <c r="K76" s="27">
        <v>0</v>
      </c>
      <c r="L76" s="35">
        <v>13210</v>
      </c>
      <c r="M76" s="33">
        <f t="shared" si="11"/>
        <v>10568</v>
      </c>
      <c r="N76" s="34">
        <f>C76*M76/261381</f>
        <v>64.124201835634565</v>
      </c>
      <c r="O76" s="33">
        <f t="shared" si="12"/>
        <v>1321</v>
      </c>
      <c r="P76" s="34">
        <f t="shared" si="13"/>
        <v>220.16666666666666</v>
      </c>
      <c r="Q76" s="33">
        <f t="shared" si="14"/>
        <v>660.5</v>
      </c>
      <c r="R76" s="34">
        <f>K76*Q76/46</f>
        <v>0</v>
      </c>
      <c r="S76" s="33">
        <f t="shared" si="15"/>
        <v>660.5</v>
      </c>
      <c r="T76" s="33">
        <f t="shared" si="10"/>
        <v>0</v>
      </c>
      <c r="U76" s="33">
        <v>0</v>
      </c>
      <c r="V76" s="33">
        <v>0</v>
      </c>
      <c r="W76" s="34">
        <f>S76*T76/204</f>
        <v>0</v>
      </c>
      <c r="X76" s="34">
        <f>N76+P76+R76+W76</f>
        <v>284.29086850230124</v>
      </c>
      <c r="Y76" s="28"/>
    </row>
    <row r="77" spans="1:25" ht="38.25" customHeight="1">
      <c r="A77" s="18" t="s">
        <v>405</v>
      </c>
      <c r="B77" s="35"/>
      <c r="C77" s="35">
        <f>SUM(C7:C76)</f>
        <v>261381</v>
      </c>
      <c r="D77" s="35"/>
      <c r="E77" s="35"/>
      <c r="F77" s="35"/>
      <c r="G77" s="35"/>
      <c r="H77" s="35"/>
      <c r="I77" s="35"/>
      <c r="J77" s="35">
        <f>SUM(J7:J76)</f>
        <v>6</v>
      </c>
      <c r="K77" s="35">
        <f>SUM(K7:K76)</f>
        <v>46</v>
      </c>
      <c r="L77" s="35"/>
      <c r="M77" s="35"/>
      <c r="N77" s="33">
        <f>SUM(N7:N76)</f>
        <v>10568.000000000002</v>
      </c>
      <c r="O77" s="35"/>
      <c r="P77" s="33">
        <f>SUM(P7:P76)</f>
        <v>1321</v>
      </c>
      <c r="Q77" s="35"/>
      <c r="R77" s="33">
        <f>SUM(R7:R76)</f>
        <v>660.5</v>
      </c>
      <c r="S77" s="35"/>
      <c r="T77" s="33">
        <f>SUM(T7:T76)</f>
        <v>204</v>
      </c>
      <c r="U77" s="35"/>
      <c r="V77" s="35"/>
      <c r="W77" s="33">
        <f>SUM(W7:W76)</f>
        <v>660.5</v>
      </c>
      <c r="X77" s="34">
        <f>SUM(X7:X76)</f>
        <v>13209.999999999996</v>
      </c>
      <c r="Y77" s="35"/>
    </row>
  </sheetData>
  <mergeCells count="24">
    <mergeCell ref="L2:L5"/>
    <mergeCell ref="S5:S6"/>
    <mergeCell ref="X2:X5"/>
    <mergeCell ref="G2:G6"/>
    <mergeCell ref="H2:H6"/>
    <mergeCell ref="I3:I5"/>
    <mergeCell ref="J3:J5"/>
    <mergeCell ref="S4:W4"/>
    <mergeCell ref="A1:Y1"/>
    <mergeCell ref="I2:J2"/>
    <mergeCell ref="M2:N2"/>
    <mergeCell ref="O2:W2"/>
    <mergeCell ref="Q3:W3"/>
    <mergeCell ref="Y2:Y5"/>
    <mergeCell ref="M3:N5"/>
    <mergeCell ref="O3:P5"/>
    <mergeCell ref="Q4:R5"/>
    <mergeCell ref="T5:W5"/>
    <mergeCell ref="A2:A6"/>
    <mergeCell ref="B2:B6"/>
    <mergeCell ref="C2:C6"/>
    <mergeCell ref="D2:D6"/>
    <mergeCell ref="F2:F6"/>
    <mergeCell ref="K2:K6"/>
  </mergeCells>
  <phoneticPr fontId="8" type="noConversion"/>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2</vt:i4>
      </vt:variant>
    </vt:vector>
  </HeadingPairs>
  <TitlesOfParts>
    <vt:vector size="18" baseType="lpstr">
      <vt:lpstr>粤东西北（源数据）</vt:lpstr>
      <vt:lpstr>拟支持学校</vt:lpstr>
      <vt:lpstr>拟支持学校 (全部数据源)</vt:lpstr>
      <vt:lpstr>东西北支持学校 (去掉示范校)</vt:lpstr>
      <vt:lpstr>中央苏区、民族县（终1)</vt:lpstr>
      <vt:lpstr>中央苏区、民族县（终2)</vt:lpstr>
      <vt:lpstr>中央苏区、民族县（终3)</vt:lpstr>
      <vt:lpstr>东西北支持学校 (去掉交叉项) </vt:lpstr>
      <vt:lpstr>东西北支持学校 (去交叉) 2</vt:lpstr>
      <vt:lpstr>东西北支持学校 (去交叉) 3，不用大赛</vt:lpstr>
      <vt:lpstr>中央苏区、民族县（终4)</vt:lpstr>
      <vt:lpstr>东西北支持学校 (汇总4</vt:lpstr>
      <vt:lpstr>东西北支持学校 (汇总5)</vt:lpstr>
      <vt:lpstr>附件2</vt:lpstr>
      <vt:lpstr>中央苏区、民族县（终2) (2)</vt:lpstr>
      <vt:lpstr>Sheet1</vt:lpstr>
      <vt:lpstr>附件2!Print_Area</vt:lpstr>
      <vt:lpstr>附件2!Print_Titles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张梓洪</cp:lastModifiedBy>
  <cp:lastPrinted>2019-05-05T01:13:47Z</cp:lastPrinted>
  <dcterms:created xsi:type="dcterms:W3CDTF">2016-08-15T08:39:41Z</dcterms:created>
  <dcterms:modified xsi:type="dcterms:W3CDTF">2019-05-22T01:29:38Z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2052-10.8.0.6157</vt:lpwstr>
  </property>
</Properties>
</file>