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附表5-中小学校舍安全保障长效机制" sheetId="6" r:id="rId1"/>
  </sheets>
  <definedNames>
    <definedName name="_xlnm.Print_Area" localSheetId="0">'附表5-中小学校舍安全保障长效机制'!$A$1:$R$15</definedName>
    <definedName name="_xlnm.Print_Titles" localSheetId="0">'附表5-中小学校舍安全保障长效机制'!$4:$6</definedName>
    <definedName name="_xlnm._FilterDatabase" localSheetId="0" hidden="1">'附表5-中小学校舍安全保障长效机制'!$6:$15</definedName>
  </definedNames>
  <calcPr calcId="144525"/>
</workbook>
</file>

<file path=xl/sharedStrings.xml><?xml version="1.0" encoding="utf-8"?>
<sst xmlns="http://schemas.openxmlformats.org/spreadsheetml/2006/main" count="40" uniqueCount="38">
  <si>
    <t>附件5</t>
  </si>
  <si>
    <t>2022年提前下达中小学校舍安全保障长效机省补助资金安排表</t>
  </si>
  <si>
    <t>机构代码</t>
  </si>
  <si>
    <t>单位</t>
  </si>
  <si>
    <t>2020年公办小学生在校生数（人）</t>
  </si>
  <si>
    <t>2020年公办初中生在校生数（人）</t>
  </si>
  <si>
    <t>档次标记</t>
  </si>
  <si>
    <t>补助比例</t>
  </si>
  <si>
    <t>标准面积（平方米，小学人数*9.8+初中人数*12.7）</t>
  </si>
  <si>
    <t>安全面积（平方米，标准值60%校舍安全）</t>
  </si>
  <si>
    <t>需加固标准面积（平方米，标准值40%校舍需加固）</t>
  </si>
  <si>
    <t>每年需维修改造校舍面积（平方米，安全面积按50年摊销，加固面积按30年摊销）</t>
  </si>
  <si>
    <t>改造总费用（元，按一平方米800元计算）</t>
  </si>
  <si>
    <t>2022年提前下达下达补助金额（万元）</t>
  </si>
  <si>
    <t>备注</t>
  </si>
  <si>
    <t>农村</t>
  </si>
  <si>
    <t>城乡</t>
  </si>
  <si>
    <t>总金额</t>
  </si>
  <si>
    <t>提前下达95%</t>
  </si>
  <si>
    <t>其中：中央</t>
  </si>
  <si>
    <t>其中；省级</t>
  </si>
  <si>
    <t>江门市合计</t>
  </si>
  <si>
    <t>440701000</t>
  </si>
  <si>
    <t>市辖区</t>
  </si>
  <si>
    <t>440703000</t>
  </si>
  <si>
    <t>蓬江区</t>
  </si>
  <si>
    <t>440704000</t>
  </si>
  <si>
    <t>江海区</t>
  </si>
  <si>
    <t>440705000</t>
  </si>
  <si>
    <t>新会区</t>
  </si>
  <si>
    <t>440781000</t>
  </si>
  <si>
    <t>台山市</t>
  </si>
  <si>
    <t>440783000</t>
  </si>
  <si>
    <t>开平市</t>
  </si>
  <si>
    <t>440784000</t>
  </si>
  <si>
    <t>鹤山市</t>
  </si>
  <si>
    <t>440785000</t>
  </si>
  <si>
    <t>恩平市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</si>
</sst>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;[Red]0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黑体"/>
      <charset val="134"/>
    </font>
    <font>
      <sz val="20"/>
      <color theme="1"/>
      <name val="方正小标宋简体"/>
      <charset val="134"/>
    </font>
    <font>
      <b/>
      <sz val="20"/>
      <color theme="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幼圆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幼圆"/>
      <charset val="134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8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9" fillId="13" borderId="11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2" fillId="0" borderId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177" fontId="0" fillId="0" borderId="0" xfId="0" applyNumberForma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_2012年全省义务教育在校生数情况表(报省财政厅）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单位信息表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15"/>
  <sheetViews>
    <sheetView tabSelected="1" workbookViewId="0">
      <pane xSplit="2" ySplit="6" topLeftCell="C7" activePane="bottomRight" state="frozen"/>
      <selection/>
      <selection pane="topRight"/>
      <selection pane="bottomLeft"/>
      <selection pane="bottomRight" activeCell="S12" sqref="S12"/>
    </sheetView>
  </sheetViews>
  <sheetFormatPr defaultColWidth="9" defaultRowHeight="13.5"/>
  <cols>
    <col min="1" max="1" width="15.9083333333333" style="1" customWidth="1"/>
    <col min="2" max="2" width="21.0166666666667" style="5" customWidth="1"/>
    <col min="3" max="3" width="12.5" style="1" hidden="1" customWidth="1"/>
    <col min="4" max="4" width="13.625" style="1" hidden="1" customWidth="1"/>
    <col min="5" max="5" width="10.5666666666667" style="1" hidden="1" customWidth="1"/>
    <col min="6" max="6" width="10.7833333333333" style="1" hidden="1" customWidth="1"/>
    <col min="7" max="7" width="5.675" style="1" hidden="1" customWidth="1"/>
    <col min="8" max="8" width="9" style="1" hidden="1" customWidth="1"/>
    <col min="9" max="9" width="13" style="1" hidden="1" customWidth="1"/>
    <col min="10" max="10" width="16.375" style="1" hidden="1" customWidth="1"/>
    <col min="11" max="11" width="15.525" style="1" hidden="1" customWidth="1"/>
    <col min="12" max="12" width="18.875" style="1" hidden="1" customWidth="1"/>
    <col min="13" max="13" width="14.45" style="1" hidden="1" customWidth="1"/>
    <col min="14" max="14" width="14.75" style="1" customWidth="1"/>
    <col min="15" max="15" width="11.35" style="1" hidden="1" customWidth="1"/>
    <col min="16" max="16" width="14.8583333333333" style="6" customWidth="1"/>
    <col min="17" max="17" width="15.625" style="1" customWidth="1"/>
    <col min="18" max="18" width="15.125" style="5" customWidth="1"/>
    <col min="19" max="16384" width="9" style="1"/>
  </cols>
  <sheetData>
    <row r="1" ht="22.5" spans="1:1">
      <c r="A1" s="7" t="s">
        <v>0</v>
      </c>
    </row>
    <row r="2" s="1" customFormat="1" ht="61" customHeight="1" spans="1:18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="2" customFormat="1" ht="25.5" customHeight="1" spans="1:256">
      <c r="A3" s="9"/>
      <c r="B3" s="10"/>
      <c r="C3" s="9"/>
      <c r="D3" s="9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6"/>
      <c r="Q3" s="1"/>
      <c r="R3" s="5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="3" customFormat="1" ht="34" customHeight="1" spans="1:18">
      <c r="A4" s="11" t="s">
        <v>2</v>
      </c>
      <c r="B4" s="12" t="s">
        <v>3</v>
      </c>
      <c r="C4" s="12" t="s">
        <v>4</v>
      </c>
      <c r="D4" s="12"/>
      <c r="E4" s="13" t="s">
        <v>5</v>
      </c>
      <c r="F4" s="13"/>
      <c r="G4" s="14" t="s">
        <v>6</v>
      </c>
      <c r="H4" s="14" t="s">
        <v>7</v>
      </c>
      <c r="I4" s="12" t="s">
        <v>8</v>
      </c>
      <c r="J4" s="12" t="s">
        <v>9</v>
      </c>
      <c r="K4" s="12" t="s">
        <v>10</v>
      </c>
      <c r="L4" s="12" t="s">
        <v>11</v>
      </c>
      <c r="M4" s="12" t="s">
        <v>12</v>
      </c>
      <c r="N4" s="12" t="s">
        <v>13</v>
      </c>
      <c r="O4" s="12"/>
      <c r="P4" s="23"/>
      <c r="Q4" s="12"/>
      <c r="R4" s="30" t="s">
        <v>14</v>
      </c>
    </row>
    <row r="5" s="3" customFormat="1" customHeight="1" spans="1:18">
      <c r="A5" s="11"/>
      <c r="B5" s="12"/>
      <c r="C5" s="11" t="s">
        <v>15</v>
      </c>
      <c r="D5" s="11" t="s">
        <v>16</v>
      </c>
      <c r="E5" s="11" t="s">
        <v>15</v>
      </c>
      <c r="F5" s="11" t="s">
        <v>16</v>
      </c>
      <c r="G5" s="14"/>
      <c r="H5" s="14"/>
      <c r="I5" s="12"/>
      <c r="J5" s="12"/>
      <c r="K5" s="12"/>
      <c r="L5" s="12"/>
      <c r="M5" s="12"/>
      <c r="N5" s="12" t="s">
        <v>17</v>
      </c>
      <c r="O5" s="24" t="s">
        <v>18</v>
      </c>
      <c r="P5" s="25" t="s">
        <v>19</v>
      </c>
      <c r="Q5" s="30" t="s">
        <v>20</v>
      </c>
      <c r="R5" s="30"/>
    </row>
    <row r="6" s="3" customFormat="1" ht="12" customHeight="1" spans="1:18">
      <c r="A6" s="11"/>
      <c r="B6" s="12"/>
      <c r="C6" s="11"/>
      <c r="D6" s="11"/>
      <c r="E6" s="11"/>
      <c r="F6" s="11"/>
      <c r="G6" s="14"/>
      <c r="H6" s="14"/>
      <c r="I6" s="12"/>
      <c r="J6" s="12"/>
      <c r="K6" s="12"/>
      <c r="L6" s="12"/>
      <c r="M6" s="12"/>
      <c r="N6" s="12"/>
      <c r="O6" s="26"/>
      <c r="P6" s="25"/>
      <c r="Q6" s="30"/>
      <c r="R6" s="30"/>
    </row>
    <row r="7" s="4" customFormat="1" ht="30" customHeight="1" spans="1:18">
      <c r="A7" s="15"/>
      <c r="B7" s="16" t="s">
        <v>21</v>
      </c>
      <c r="C7" s="17">
        <v>114330</v>
      </c>
      <c r="D7" s="17">
        <v>319424</v>
      </c>
      <c r="E7" s="17">
        <v>42514</v>
      </c>
      <c r="F7" s="17">
        <v>123234</v>
      </c>
      <c r="G7" s="17"/>
      <c r="H7" s="17"/>
      <c r="I7" s="17">
        <f t="shared" ref="I7:Q7" si="0">SUM(I8:I15)</f>
        <v>3087582.3</v>
      </c>
      <c r="J7" s="17">
        <f t="shared" si="0"/>
        <v>1852549.38</v>
      </c>
      <c r="K7" s="17">
        <f t="shared" si="0"/>
        <v>1235032.92</v>
      </c>
      <c r="L7" s="17">
        <f t="shared" si="0"/>
        <v>78218.7516</v>
      </c>
      <c r="M7" s="17">
        <f t="shared" si="0"/>
        <v>62575001.28</v>
      </c>
      <c r="N7" s="27">
        <f t="shared" si="0"/>
        <v>2520</v>
      </c>
      <c r="O7" s="27">
        <f t="shared" ref="O7:O20" si="1">N7</f>
        <v>2520</v>
      </c>
      <c r="P7" s="28">
        <f>SUM(P8:P15)</f>
        <v>2372</v>
      </c>
      <c r="Q7" s="29">
        <f t="shared" ref="Q7:Q21" si="2">O7-P7</f>
        <v>148</v>
      </c>
      <c r="R7" s="31"/>
    </row>
    <row r="8" s="4" customFormat="1" ht="30" customHeight="1" spans="1:18">
      <c r="A8" s="18" t="s">
        <v>22</v>
      </c>
      <c r="B8" s="32" t="s">
        <v>23</v>
      </c>
      <c r="C8" s="20">
        <v>0</v>
      </c>
      <c r="D8" s="20">
        <v>251</v>
      </c>
      <c r="E8" s="20">
        <v>0</v>
      </c>
      <c r="F8" s="20">
        <v>2523</v>
      </c>
      <c r="G8" s="21">
        <v>4</v>
      </c>
      <c r="H8" s="21">
        <v>0.3</v>
      </c>
      <c r="I8" s="21">
        <f t="shared" ref="I8:I11" si="3">C8*9.8+E8*12.7</f>
        <v>0</v>
      </c>
      <c r="J8" s="21">
        <f t="shared" ref="J8:J15" si="4">I8*0.6</f>
        <v>0</v>
      </c>
      <c r="K8" s="21">
        <f t="shared" ref="K8:K15" si="5">I8*0.4</f>
        <v>0</v>
      </c>
      <c r="L8" s="21">
        <f t="shared" ref="L8:L15" si="6">J8/50+K8/30</f>
        <v>0</v>
      </c>
      <c r="M8" s="21">
        <f t="shared" ref="M8:M15" si="7">L8*800</f>
        <v>0</v>
      </c>
      <c r="N8" s="29">
        <f t="shared" ref="N8:N11" si="8">ROUND(M8*0.3/10000,0)</f>
        <v>0</v>
      </c>
      <c r="O8" s="27">
        <f t="shared" si="1"/>
        <v>0</v>
      </c>
      <c r="P8" s="28">
        <f t="shared" ref="P7:P21" si="9">ROUND(82700/87857*O8,0)</f>
        <v>0</v>
      </c>
      <c r="Q8" s="29">
        <f t="shared" si="2"/>
        <v>0</v>
      </c>
      <c r="R8" s="31"/>
    </row>
    <row r="9" s="4" customFormat="1" ht="30" customHeight="1" spans="1:18">
      <c r="A9" s="18" t="s">
        <v>24</v>
      </c>
      <c r="B9" s="32" t="s">
        <v>25</v>
      </c>
      <c r="C9" s="20">
        <v>0</v>
      </c>
      <c r="D9" s="20">
        <v>55616</v>
      </c>
      <c r="E9" s="20">
        <v>0</v>
      </c>
      <c r="F9" s="20">
        <v>19591</v>
      </c>
      <c r="G9" s="21">
        <v>4</v>
      </c>
      <c r="H9" s="21">
        <v>0.3</v>
      </c>
      <c r="I9" s="21">
        <f t="shared" si="3"/>
        <v>0</v>
      </c>
      <c r="J9" s="21">
        <f t="shared" si="4"/>
        <v>0</v>
      </c>
      <c r="K9" s="21">
        <f t="shared" si="5"/>
        <v>0</v>
      </c>
      <c r="L9" s="21">
        <f t="shared" si="6"/>
        <v>0</v>
      </c>
      <c r="M9" s="21">
        <f t="shared" si="7"/>
        <v>0</v>
      </c>
      <c r="N9" s="29">
        <f t="shared" si="8"/>
        <v>0</v>
      </c>
      <c r="O9" s="27">
        <f t="shared" si="1"/>
        <v>0</v>
      </c>
      <c r="P9" s="28">
        <f t="shared" si="9"/>
        <v>0</v>
      </c>
      <c r="Q9" s="29">
        <f t="shared" si="2"/>
        <v>0</v>
      </c>
      <c r="R9" s="31"/>
    </row>
    <row r="10" s="4" customFormat="1" ht="30" customHeight="1" spans="1:18">
      <c r="A10" s="18" t="s">
        <v>26</v>
      </c>
      <c r="B10" s="32" t="s">
        <v>27</v>
      </c>
      <c r="C10" s="20">
        <v>0</v>
      </c>
      <c r="D10" s="20">
        <v>20066</v>
      </c>
      <c r="E10" s="20">
        <v>0</v>
      </c>
      <c r="F10" s="20">
        <v>6390</v>
      </c>
      <c r="G10" s="21">
        <v>4</v>
      </c>
      <c r="H10" s="21">
        <v>0.3</v>
      </c>
      <c r="I10" s="21">
        <f t="shared" si="3"/>
        <v>0</v>
      </c>
      <c r="J10" s="21">
        <f t="shared" si="4"/>
        <v>0</v>
      </c>
      <c r="K10" s="21">
        <f t="shared" si="5"/>
        <v>0</v>
      </c>
      <c r="L10" s="21">
        <f t="shared" si="6"/>
        <v>0</v>
      </c>
      <c r="M10" s="21">
        <f t="shared" si="7"/>
        <v>0</v>
      </c>
      <c r="N10" s="29">
        <f t="shared" si="8"/>
        <v>0</v>
      </c>
      <c r="O10" s="27">
        <f t="shared" si="1"/>
        <v>0</v>
      </c>
      <c r="P10" s="28">
        <f t="shared" si="9"/>
        <v>0</v>
      </c>
      <c r="Q10" s="29">
        <f t="shared" si="2"/>
        <v>0</v>
      </c>
      <c r="R10" s="31"/>
    </row>
    <row r="11" s="4" customFormat="1" ht="30" customHeight="1" spans="1:18">
      <c r="A11" s="18" t="s">
        <v>28</v>
      </c>
      <c r="B11" s="32" t="s">
        <v>29</v>
      </c>
      <c r="C11" s="20">
        <v>30069</v>
      </c>
      <c r="D11" s="20">
        <v>62476</v>
      </c>
      <c r="E11" s="20">
        <v>11349</v>
      </c>
      <c r="F11" s="20">
        <v>25846</v>
      </c>
      <c r="G11" s="21">
        <v>4</v>
      </c>
      <c r="H11" s="21">
        <v>0.3</v>
      </c>
      <c r="I11" s="21">
        <f t="shared" si="3"/>
        <v>438808.5</v>
      </c>
      <c r="J11" s="21">
        <f t="shared" si="4"/>
        <v>263285.1</v>
      </c>
      <c r="K11" s="21">
        <f t="shared" si="5"/>
        <v>175523.4</v>
      </c>
      <c r="L11" s="21">
        <f t="shared" si="6"/>
        <v>11116.482</v>
      </c>
      <c r="M11" s="21">
        <f t="shared" si="7"/>
        <v>8893185.6</v>
      </c>
      <c r="N11" s="29">
        <f t="shared" si="8"/>
        <v>267</v>
      </c>
      <c r="O11" s="27">
        <f t="shared" si="1"/>
        <v>267</v>
      </c>
      <c r="P11" s="28">
        <f t="shared" si="9"/>
        <v>251</v>
      </c>
      <c r="Q11" s="29">
        <f t="shared" si="2"/>
        <v>16</v>
      </c>
      <c r="R11" s="31"/>
    </row>
    <row r="12" s="4" customFormat="1" ht="30" customHeight="1" spans="1:18">
      <c r="A12" s="18" t="s">
        <v>30</v>
      </c>
      <c r="B12" s="32" t="s">
        <v>31</v>
      </c>
      <c r="C12" s="20">
        <v>23801</v>
      </c>
      <c r="D12" s="20">
        <v>53126</v>
      </c>
      <c r="E12" s="20">
        <v>9492</v>
      </c>
      <c r="F12" s="20">
        <v>23465</v>
      </c>
      <c r="G12" s="21">
        <v>3</v>
      </c>
      <c r="H12" s="22">
        <v>0.65</v>
      </c>
      <c r="I12" s="21">
        <f t="shared" ref="I12:I15" si="10">D12*9.8+F12*12.7</f>
        <v>818640.3</v>
      </c>
      <c r="J12" s="21">
        <f t="shared" si="4"/>
        <v>491184.18</v>
      </c>
      <c r="K12" s="21">
        <f t="shared" si="5"/>
        <v>327456.12</v>
      </c>
      <c r="L12" s="21">
        <f t="shared" si="6"/>
        <v>20738.8876</v>
      </c>
      <c r="M12" s="21">
        <f t="shared" si="7"/>
        <v>16591110.08</v>
      </c>
      <c r="N12" s="29">
        <f t="shared" ref="N12:N14" si="11">ROUND(M12*0.4/10000,0)</f>
        <v>664</v>
      </c>
      <c r="O12" s="27">
        <f t="shared" si="1"/>
        <v>664</v>
      </c>
      <c r="P12" s="28">
        <f t="shared" si="9"/>
        <v>625</v>
      </c>
      <c r="Q12" s="29">
        <f t="shared" si="2"/>
        <v>39</v>
      </c>
      <c r="R12" s="31"/>
    </row>
    <row r="13" s="4" customFormat="1" ht="30" customHeight="1" spans="1:18">
      <c r="A13" s="18" t="s">
        <v>32</v>
      </c>
      <c r="B13" s="32" t="s">
        <v>33</v>
      </c>
      <c r="C13" s="20">
        <v>24588</v>
      </c>
      <c r="D13" s="20">
        <v>51298</v>
      </c>
      <c r="E13" s="20">
        <v>11118</v>
      </c>
      <c r="F13" s="20">
        <v>20465</v>
      </c>
      <c r="G13" s="21">
        <v>3</v>
      </c>
      <c r="H13" s="22">
        <v>0.65</v>
      </c>
      <c r="I13" s="21">
        <f t="shared" si="10"/>
        <v>762625.9</v>
      </c>
      <c r="J13" s="21">
        <f t="shared" si="4"/>
        <v>457575.54</v>
      </c>
      <c r="K13" s="21">
        <f t="shared" si="5"/>
        <v>305050.36</v>
      </c>
      <c r="L13" s="21">
        <f t="shared" si="6"/>
        <v>19319.8561333333</v>
      </c>
      <c r="M13" s="21">
        <f t="shared" si="7"/>
        <v>15455884.9066667</v>
      </c>
      <c r="N13" s="29">
        <f t="shared" si="11"/>
        <v>618</v>
      </c>
      <c r="O13" s="27">
        <f t="shared" si="1"/>
        <v>618</v>
      </c>
      <c r="P13" s="28">
        <f t="shared" si="9"/>
        <v>582</v>
      </c>
      <c r="Q13" s="29">
        <f t="shared" si="2"/>
        <v>36</v>
      </c>
      <c r="R13" s="31"/>
    </row>
    <row r="14" s="4" customFormat="1" ht="30" customHeight="1" spans="1:18">
      <c r="A14" s="18" t="s">
        <v>34</v>
      </c>
      <c r="B14" s="32" t="s">
        <v>35</v>
      </c>
      <c r="C14" s="20">
        <v>16417</v>
      </c>
      <c r="D14" s="20">
        <v>37288</v>
      </c>
      <c r="E14" s="20">
        <v>5581</v>
      </c>
      <c r="F14" s="20">
        <v>14083</v>
      </c>
      <c r="G14" s="21">
        <v>3</v>
      </c>
      <c r="H14" s="22">
        <v>0.65</v>
      </c>
      <c r="I14" s="21">
        <f t="shared" si="10"/>
        <v>544276.5</v>
      </c>
      <c r="J14" s="21">
        <f t="shared" si="4"/>
        <v>326565.9</v>
      </c>
      <c r="K14" s="21">
        <f t="shared" si="5"/>
        <v>217710.6</v>
      </c>
      <c r="L14" s="21">
        <f t="shared" si="6"/>
        <v>13788.338</v>
      </c>
      <c r="M14" s="21">
        <f t="shared" si="7"/>
        <v>11030670.4</v>
      </c>
      <c r="N14" s="29">
        <f t="shared" si="11"/>
        <v>441</v>
      </c>
      <c r="O14" s="27">
        <f t="shared" si="1"/>
        <v>441</v>
      </c>
      <c r="P14" s="28">
        <f t="shared" si="9"/>
        <v>415</v>
      </c>
      <c r="Q14" s="29">
        <f t="shared" si="2"/>
        <v>26</v>
      </c>
      <c r="R14" s="31"/>
    </row>
    <row r="15" s="4" customFormat="1" ht="30" customHeight="1" spans="1:18">
      <c r="A15" s="18" t="s">
        <v>36</v>
      </c>
      <c r="B15" s="32" t="s">
        <v>37</v>
      </c>
      <c r="C15" s="20">
        <v>19455</v>
      </c>
      <c r="D15" s="20">
        <v>39303</v>
      </c>
      <c r="E15" s="20">
        <v>4974</v>
      </c>
      <c r="F15" s="20">
        <v>10871</v>
      </c>
      <c r="G15" s="21">
        <v>2</v>
      </c>
      <c r="H15" s="22">
        <v>0.85</v>
      </c>
      <c r="I15" s="21">
        <f t="shared" si="10"/>
        <v>523231.1</v>
      </c>
      <c r="J15" s="21">
        <f t="shared" si="4"/>
        <v>313938.66</v>
      </c>
      <c r="K15" s="21">
        <f t="shared" si="5"/>
        <v>209292.44</v>
      </c>
      <c r="L15" s="21">
        <f t="shared" si="6"/>
        <v>13255.1878666667</v>
      </c>
      <c r="M15" s="21">
        <f t="shared" si="7"/>
        <v>10604150.2933333</v>
      </c>
      <c r="N15" s="29">
        <f>ROUND(M15*0.5/10000,0)</f>
        <v>530</v>
      </c>
      <c r="O15" s="27">
        <f t="shared" si="1"/>
        <v>530</v>
      </c>
      <c r="P15" s="28">
        <f t="shared" si="9"/>
        <v>499</v>
      </c>
      <c r="Q15" s="29">
        <f t="shared" si="2"/>
        <v>31</v>
      </c>
      <c r="R15" s="31"/>
    </row>
  </sheetData>
  <mergeCells count="22">
    <mergeCell ref="A2:R2"/>
    <mergeCell ref="C4:D4"/>
    <mergeCell ref="E4:F4"/>
    <mergeCell ref="N4:Q4"/>
    <mergeCell ref="A4:A6"/>
    <mergeCell ref="B4:B6"/>
    <mergeCell ref="C5:C6"/>
    <mergeCell ref="D5:D6"/>
    <mergeCell ref="E5:E6"/>
    <mergeCell ref="F5:F6"/>
    <mergeCell ref="G4:G6"/>
    <mergeCell ref="H4:H6"/>
    <mergeCell ref="I4:I6"/>
    <mergeCell ref="J4:J6"/>
    <mergeCell ref="K4:K6"/>
    <mergeCell ref="L4:L6"/>
    <mergeCell ref="M4:M6"/>
    <mergeCell ref="N5:N6"/>
    <mergeCell ref="O5:O6"/>
    <mergeCell ref="P5:P6"/>
    <mergeCell ref="Q5:Q6"/>
    <mergeCell ref="R4:R6"/>
  </mergeCells>
  <printOptions horizontalCentered="1"/>
  <pageMargins left="0.751388888888889" right="0.432638888888889" top="1" bottom="1" header="0.511805555555556" footer="0.511805555555556"/>
  <pageSetup paperSize="9" scale="9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省教育厅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附表5-中小学校舍安全保障长效机制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卢颖佳</dc:creator>
  <cp:lastModifiedBy>黄振豪</cp:lastModifiedBy>
  <dcterms:created xsi:type="dcterms:W3CDTF">2020-11-10T01:42:00Z</dcterms:created>
  <dcterms:modified xsi:type="dcterms:W3CDTF">2021-12-24T03:05:05Z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